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.sharepoint.com/sites/OP_POAT_MonPIICIE/Shared Documents/01_Bases_de_dados/2_Plataformas/Regionais/db_master/Projeto Final/dataset/Cofinanciamento/"/>
    </mc:Choice>
  </mc:AlternateContent>
  <xr:revisionPtr revIDLastSave="13" documentId="13_ncr:1_{4B52EF9D-D0D4-448F-93F8-A655C3337EFE}" xr6:coauthVersionLast="47" xr6:coauthVersionMax="47" xr10:uidLastSave="{6AE759A1-954C-4706-B784-151BCB3566DC}"/>
  <bookViews>
    <workbookView xWindow="-108" yWindow="-108" windowWidth="23256" windowHeight="13176" activeTab="3" xr2:uid="{853B5603-4D4A-42AA-9B34-66B561E609A3}"/>
  </bookViews>
  <sheets>
    <sheet name="CofTt" sheetId="4" r:id="rId1"/>
    <sheet name="CofTt (2)" sheetId="7" r:id="rId2"/>
    <sheet name="Planilha1" sheetId="1" r:id="rId3"/>
    <sheet name="Planilha2" sheetId="2" r:id="rId4"/>
    <sheet name="Planilha3" sheetId="3" r:id="rId5"/>
    <sheet name="bas+seccch+secpr" sheetId="5" r:id="rId6"/>
    <sheet name="Planilha5" sheetId="6" r:id="rId7"/>
  </sheets>
  <definedNames>
    <definedName name="cfnutsiii">Planilha2!$A$1:$E$24</definedName>
    <definedName name="cofmun">Planilha1!$A$1:$C$279</definedName>
    <definedName name="tab">Planilha2!$A$2:$E$24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Y280" i="7"/>
  <c r="X280" i="7"/>
  <c r="W280" i="7"/>
  <c r="V280" i="7"/>
  <c r="U280" i="7"/>
  <c r="T280" i="7"/>
  <c r="S280" i="7"/>
  <c r="R280" i="7"/>
  <c r="Q280" i="7"/>
  <c r="Y279" i="7"/>
  <c r="X279" i="7"/>
  <c r="W279" i="7"/>
  <c r="V279" i="7"/>
  <c r="U279" i="7"/>
  <c r="T279" i="7"/>
  <c r="S279" i="7"/>
  <c r="R279" i="7"/>
  <c r="Q279" i="7"/>
  <c r="Y278" i="7"/>
  <c r="X278" i="7"/>
  <c r="W278" i="7"/>
  <c r="V278" i="7"/>
  <c r="U278" i="7"/>
  <c r="T278" i="7"/>
  <c r="S278" i="7"/>
  <c r="R278" i="7"/>
  <c r="Q278" i="7"/>
  <c r="Y277" i="7"/>
  <c r="X277" i="7"/>
  <c r="W277" i="7"/>
  <c r="V277" i="7"/>
  <c r="U277" i="7"/>
  <c r="T277" i="7"/>
  <c r="S277" i="7"/>
  <c r="R277" i="7"/>
  <c r="Q277" i="7"/>
  <c r="Y276" i="7"/>
  <c r="X276" i="7"/>
  <c r="W276" i="7"/>
  <c r="V276" i="7"/>
  <c r="U276" i="7"/>
  <c r="T276" i="7"/>
  <c r="S276" i="7"/>
  <c r="R276" i="7"/>
  <c r="Q276" i="7"/>
  <c r="Y275" i="7"/>
  <c r="X275" i="7"/>
  <c r="W275" i="7"/>
  <c r="V275" i="7"/>
  <c r="U275" i="7"/>
  <c r="T275" i="7"/>
  <c r="S275" i="7"/>
  <c r="R275" i="7"/>
  <c r="Q275" i="7"/>
  <c r="Y274" i="7"/>
  <c r="X274" i="7"/>
  <c r="W274" i="7"/>
  <c r="V274" i="7"/>
  <c r="U274" i="7"/>
  <c r="T274" i="7"/>
  <c r="S274" i="7"/>
  <c r="R274" i="7"/>
  <c r="Q274" i="7"/>
  <c r="Y273" i="7"/>
  <c r="X273" i="7"/>
  <c r="W273" i="7"/>
  <c r="V273" i="7"/>
  <c r="U273" i="7"/>
  <c r="T273" i="7"/>
  <c r="S273" i="7"/>
  <c r="R273" i="7"/>
  <c r="Q273" i="7"/>
  <c r="Y272" i="7"/>
  <c r="X272" i="7"/>
  <c r="W272" i="7"/>
  <c r="V272" i="7"/>
  <c r="U272" i="7"/>
  <c r="T272" i="7"/>
  <c r="S272" i="7"/>
  <c r="R272" i="7"/>
  <c r="Q272" i="7"/>
  <c r="Y271" i="7"/>
  <c r="X271" i="7"/>
  <c r="W271" i="7"/>
  <c r="V271" i="7"/>
  <c r="U271" i="7"/>
  <c r="T271" i="7"/>
  <c r="S271" i="7"/>
  <c r="R271" i="7"/>
  <c r="Q271" i="7"/>
  <c r="Y270" i="7"/>
  <c r="X270" i="7"/>
  <c r="W270" i="7"/>
  <c r="V270" i="7"/>
  <c r="U270" i="7"/>
  <c r="T270" i="7"/>
  <c r="S270" i="7"/>
  <c r="R270" i="7"/>
  <c r="Q270" i="7"/>
  <c r="Y269" i="7"/>
  <c r="X269" i="7"/>
  <c r="W269" i="7"/>
  <c r="V269" i="7"/>
  <c r="U269" i="7"/>
  <c r="T269" i="7"/>
  <c r="S269" i="7"/>
  <c r="R269" i="7"/>
  <c r="Q269" i="7"/>
  <c r="Y268" i="7"/>
  <c r="X268" i="7"/>
  <c r="W268" i="7"/>
  <c r="V268" i="7"/>
  <c r="U268" i="7"/>
  <c r="T268" i="7"/>
  <c r="S268" i="7"/>
  <c r="R268" i="7"/>
  <c r="Q268" i="7"/>
  <c r="Y267" i="7"/>
  <c r="X267" i="7"/>
  <c r="W267" i="7"/>
  <c r="V267" i="7"/>
  <c r="U267" i="7"/>
  <c r="T267" i="7"/>
  <c r="S267" i="7"/>
  <c r="R267" i="7"/>
  <c r="Q267" i="7"/>
  <c r="Y266" i="7"/>
  <c r="X266" i="7"/>
  <c r="W266" i="7"/>
  <c r="V266" i="7"/>
  <c r="U266" i="7"/>
  <c r="T266" i="7"/>
  <c r="S266" i="7"/>
  <c r="R266" i="7"/>
  <c r="Q266" i="7"/>
  <c r="Y265" i="7"/>
  <c r="X265" i="7"/>
  <c r="W265" i="7"/>
  <c r="V265" i="7"/>
  <c r="U265" i="7"/>
  <c r="T265" i="7"/>
  <c r="S265" i="7"/>
  <c r="R265" i="7"/>
  <c r="Q265" i="7"/>
  <c r="Y264" i="7"/>
  <c r="X264" i="7"/>
  <c r="W264" i="7"/>
  <c r="V264" i="7"/>
  <c r="U264" i="7"/>
  <c r="T264" i="7"/>
  <c r="S264" i="7"/>
  <c r="R264" i="7"/>
  <c r="Q264" i="7"/>
  <c r="Y263" i="7"/>
  <c r="X263" i="7"/>
  <c r="W263" i="7"/>
  <c r="V263" i="7"/>
  <c r="U263" i="7"/>
  <c r="T263" i="7"/>
  <c r="S263" i="7"/>
  <c r="R263" i="7"/>
  <c r="Q263" i="7"/>
  <c r="Y262" i="7"/>
  <c r="X262" i="7"/>
  <c r="W262" i="7"/>
  <c r="V262" i="7"/>
  <c r="U262" i="7"/>
  <c r="T262" i="7"/>
  <c r="S262" i="7"/>
  <c r="R262" i="7"/>
  <c r="Q262" i="7"/>
  <c r="Y261" i="7"/>
  <c r="X261" i="7"/>
  <c r="W261" i="7"/>
  <c r="V261" i="7"/>
  <c r="U261" i="7"/>
  <c r="T261" i="7"/>
  <c r="S261" i="7"/>
  <c r="R261" i="7"/>
  <c r="Q261" i="7"/>
  <c r="Y260" i="7"/>
  <c r="X260" i="7"/>
  <c r="W260" i="7"/>
  <c r="V260" i="7"/>
  <c r="U260" i="7"/>
  <c r="T260" i="7"/>
  <c r="S260" i="7"/>
  <c r="R260" i="7"/>
  <c r="Q260" i="7"/>
  <c r="Y259" i="7"/>
  <c r="X259" i="7"/>
  <c r="W259" i="7"/>
  <c r="V259" i="7"/>
  <c r="U259" i="7"/>
  <c r="T259" i="7"/>
  <c r="S259" i="7"/>
  <c r="R259" i="7"/>
  <c r="Q259" i="7"/>
  <c r="Y258" i="7"/>
  <c r="X258" i="7"/>
  <c r="W258" i="7"/>
  <c r="V258" i="7"/>
  <c r="U258" i="7"/>
  <c r="T258" i="7"/>
  <c r="S258" i="7"/>
  <c r="R258" i="7"/>
  <c r="Q258" i="7"/>
  <c r="Y257" i="7"/>
  <c r="X257" i="7"/>
  <c r="W257" i="7"/>
  <c r="V257" i="7"/>
  <c r="U257" i="7"/>
  <c r="T257" i="7"/>
  <c r="S257" i="7"/>
  <c r="R257" i="7"/>
  <c r="Q257" i="7"/>
  <c r="Y256" i="7"/>
  <c r="X256" i="7"/>
  <c r="W256" i="7"/>
  <c r="V256" i="7"/>
  <c r="U256" i="7"/>
  <c r="T256" i="7"/>
  <c r="S256" i="7"/>
  <c r="R256" i="7"/>
  <c r="Q256" i="7"/>
  <c r="Y255" i="7"/>
  <c r="X255" i="7"/>
  <c r="W255" i="7"/>
  <c r="V255" i="7"/>
  <c r="U255" i="7"/>
  <c r="T255" i="7"/>
  <c r="S255" i="7"/>
  <c r="R255" i="7"/>
  <c r="Q255" i="7"/>
  <c r="Y254" i="7"/>
  <c r="X254" i="7"/>
  <c r="W254" i="7"/>
  <c r="V254" i="7"/>
  <c r="U254" i="7"/>
  <c r="T254" i="7"/>
  <c r="S254" i="7"/>
  <c r="R254" i="7"/>
  <c r="Q254" i="7"/>
  <c r="Y253" i="7"/>
  <c r="X253" i="7"/>
  <c r="W253" i="7"/>
  <c r="V253" i="7"/>
  <c r="U253" i="7"/>
  <c r="T253" i="7"/>
  <c r="S253" i="7"/>
  <c r="R253" i="7"/>
  <c r="Q253" i="7"/>
  <c r="Y252" i="7"/>
  <c r="X252" i="7"/>
  <c r="W252" i="7"/>
  <c r="V252" i="7"/>
  <c r="U252" i="7"/>
  <c r="T252" i="7"/>
  <c r="S252" i="7"/>
  <c r="R252" i="7"/>
  <c r="Q252" i="7"/>
  <c r="Y251" i="7"/>
  <c r="X251" i="7"/>
  <c r="W251" i="7"/>
  <c r="V251" i="7"/>
  <c r="U251" i="7"/>
  <c r="T251" i="7"/>
  <c r="S251" i="7"/>
  <c r="R251" i="7"/>
  <c r="Q251" i="7"/>
  <c r="Y250" i="7"/>
  <c r="X250" i="7"/>
  <c r="W250" i="7"/>
  <c r="V250" i="7"/>
  <c r="U250" i="7"/>
  <c r="T250" i="7"/>
  <c r="S250" i="7"/>
  <c r="R250" i="7"/>
  <c r="Q250" i="7"/>
  <c r="Y249" i="7"/>
  <c r="X249" i="7"/>
  <c r="W249" i="7"/>
  <c r="V249" i="7"/>
  <c r="U249" i="7"/>
  <c r="T249" i="7"/>
  <c r="S249" i="7"/>
  <c r="R249" i="7"/>
  <c r="Q249" i="7"/>
  <c r="Y248" i="7"/>
  <c r="X248" i="7"/>
  <c r="W248" i="7"/>
  <c r="V248" i="7"/>
  <c r="U248" i="7"/>
  <c r="T248" i="7"/>
  <c r="S248" i="7"/>
  <c r="R248" i="7"/>
  <c r="Q248" i="7"/>
  <c r="Y247" i="7"/>
  <c r="X247" i="7"/>
  <c r="W247" i="7"/>
  <c r="V247" i="7"/>
  <c r="U247" i="7"/>
  <c r="T247" i="7"/>
  <c r="S247" i="7"/>
  <c r="R247" i="7"/>
  <c r="Q247" i="7"/>
  <c r="Y246" i="7"/>
  <c r="X246" i="7"/>
  <c r="W246" i="7"/>
  <c r="V246" i="7"/>
  <c r="U246" i="7"/>
  <c r="T246" i="7"/>
  <c r="S246" i="7"/>
  <c r="R246" i="7"/>
  <c r="Q246" i="7"/>
  <c r="Y245" i="7"/>
  <c r="X245" i="7"/>
  <c r="W245" i="7"/>
  <c r="V245" i="7"/>
  <c r="U245" i="7"/>
  <c r="T245" i="7"/>
  <c r="S245" i="7"/>
  <c r="R245" i="7"/>
  <c r="Q245" i="7"/>
  <c r="Y244" i="7"/>
  <c r="X244" i="7"/>
  <c r="W244" i="7"/>
  <c r="V244" i="7"/>
  <c r="U244" i="7"/>
  <c r="T244" i="7"/>
  <c r="S244" i="7"/>
  <c r="R244" i="7"/>
  <c r="Q244" i="7"/>
  <c r="Y243" i="7"/>
  <c r="X243" i="7"/>
  <c r="W243" i="7"/>
  <c r="V243" i="7"/>
  <c r="U243" i="7"/>
  <c r="T243" i="7"/>
  <c r="S243" i="7"/>
  <c r="R243" i="7"/>
  <c r="Q243" i="7"/>
  <c r="Y242" i="7"/>
  <c r="X242" i="7"/>
  <c r="W242" i="7"/>
  <c r="V242" i="7"/>
  <c r="U242" i="7"/>
  <c r="T242" i="7"/>
  <c r="S242" i="7"/>
  <c r="R242" i="7"/>
  <c r="Q242" i="7"/>
  <c r="Y241" i="7"/>
  <c r="X241" i="7"/>
  <c r="W241" i="7"/>
  <c r="V241" i="7"/>
  <c r="U241" i="7"/>
  <c r="T241" i="7"/>
  <c r="S241" i="7"/>
  <c r="R241" i="7"/>
  <c r="Q241" i="7"/>
  <c r="Y240" i="7"/>
  <c r="X240" i="7"/>
  <c r="W240" i="7"/>
  <c r="V240" i="7"/>
  <c r="U240" i="7"/>
  <c r="T240" i="7"/>
  <c r="S240" i="7"/>
  <c r="R240" i="7"/>
  <c r="Q240" i="7"/>
  <c r="Y239" i="7"/>
  <c r="X239" i="7"/>
  <c r="W239" i="7"/>
  <c r="V239" i="7"/>
  <c r="U239" i="7"/>
  <c r="T239" i="7"/>
  <c r="S239" i="7"/>
  <c r="R239" i="7"/>
  <c r="Q239" i="7"/>
  <c r="Y238" i="7"/>
  <c r="X238" i="7"/>
  <c r="W238" i="7"/>
  <c r="V238" i="7"/>
  <c r="U238" i="7"/>
  <c r="T238" i="7"/>
  <c r="S238" i="7"/>
  <c r="R238" i="7"/>
  <c r="Q238" i="7"/>
  <c r="Y237" i="7"/>
  <c r="X237" i="7"/>
  <c r="W237" i="7"/>
  <c r="V237" i="7"/>
  <c r="U237" i="7"/>
  <c r="T237" i="7"/>
  <c r="S237" i="7"/>
  <c r="R237" i="7"/>
  <c r="Q237" i="7"/>
  <c r="Y236" i="7"/>
  <c r="X236" i="7"/>
  <c r="W236" i="7"/>
  <c r="V236" i="7"/>
  <c r="U236" i="7"/>
  <c r="T236" i="7"/>
  <c r="S236" i="7"/>
  <c r="R236" i="7"/>
  <c r="Q236" i="7"/>
  <c r="Y235" i="7"/>
  <c r="X235" i="7"/>
  <c r="W235" i="7"/>
  <c r="V235" i="7"/>
  <c r="U235" i="7"/>
  <c r="T235" i="7"/>
  <c r="S235" i="7"/>
  <c r="R235" i="7"/>
  <c r="Q235" i="7"/>
  <c r="Y234" i="7"/>
  <c r="X234" i="7"/>
  <c r="W234" i="7"/>
  <c r="V234" i="7"/>
  <c r="U234" i="7"/>
  <c r="T234" i="7"/>
  <c r="S234" i="7"/>
  <c r="R234" i="7"/>
  <c r="Q234" i="7"/>
  <c r="Y233" i="7"/>
  <c r="X233" i="7"/>
  <c r="W233" i="7"/>
  <c r="V233" i="7"/>
  <c r="U233" i="7"/>
  <c r="T233" i="7"/>
  <c r="S233" i="7"/>
  <c r="R233" i="7"/>
  <c r="Q233" i="7"/>
  <c r="Y232" i="7"/>
  <c r="X232" i="7"/>
  <c r="W232" i="7"/>
  <c r="V232" i="7"/>
  <c r="U232" i="7"/>
  <c r="T232" i="7"/>
  <c r="S232" i="7"/>
  <c r="R232" i="7"/>
  <c r="Q232" i="7"/>
  <c r="Y231" i="7"/>
  <c r="X231" i="7"/>
  <c r="W231" i="7"/>
  <c r="V231" i="7"/>
  <c r="U231" i="7"/>
  <c r="T231" i="7"/>
  <c r="S231" i="7"/>
  <c r="R231" i="7"/>
  <c r="Q231" i="7"/>
  <c r="Y230" i="7"/>
  <c r="X230" i="7"/>
  <c r="W230" i="7"/>
  <c r="V230" i="7"/>
  <c r="U230" i="7"/>
  <c r="T230" i="7"/>
  <c r="S230" i="7"/>
  <c r="R230" i="7"/>
  <c r="Q230" i="7"/>
  <c r="Y229" i="7"/>
  <c r="X229" i="7"/>
  <c r="W229" i="7"/>
  <c r="V229" i="7"/>
  <c r="U229" i="7"/>
  <c r="T229" i="7"/>
  <c r="S229" i="7"/>
  <c r="R229" i="7"/>
  <c r="Q229" i="7"/>
  <c r="Y228" i="7"/>
  <c r="X228" i="7"/>
  <c r="W228" i="7"/>
  <c r="V228" i="7"/>
  <c r="U228" i="7"/>
  <c r="T228" i="7"/>
  <c r="S228" i="7"/>
  <c r="R228" i="7"/>
  <c r="Q228" i="7"/>
  <c r="Y227" i="7"/>
  <c r="X227" i="7"/>
  <c r="W227" i="7"/>
  <c r="V227" i="7"/>
  <c r="U227" i="7"/>
  <c r="T227" i="7"/>
  <c r="S227" i="7"/>
  <c r="R227" i="7"/>
  <c r="Q227" i="7"/>
  <c r="Y226" i="7"/>
  <c r="X226" i="7"/>
  <c r="W226" i="7"/>
  <c r="V226" i="7"/>
  <c r="U226" i="7"/>
  <c r="T226" i="7"/>
  <c r="S226" i="7"/>
  <c r="R226" i="7"/>
  <c r="Q226" i="7"/>
  <c r="Y225" i="7"/>
  <c r="X225" i="7"/>
  <c r="W225" i="7"/>
  <c r="V225" i="7"/>
  <c r="U225" i="7"/>
  <c r="T225" i="7"/>
  <c r="S225" i="7"/>
  <c r="R225" i="7"/>
  <c r="Q225" i="7"/>
  <c r="Y224" i="7"/>
  <c r="X224" i="7"/>
  <c r="W224" i="7"/>
  <c r="V224" i="7"/>
  <c r="U224" i="7"/>
  <c r="T224" i="7"/>
  <c r="S224" i="7"/>
  <c r="R224" i="7"/>
  <c r="Q224" i="7"/>
  <c r="Y223" i="7"/>
  <c r="X223" i="7"/>
  <c r="W223" i="7"/>
  <c r="V223" i="7"/>
  <c r="U223" i="7"/>
  <c r="T223" i="7"/>
  <c r="S223" i="7"/>
  <c r="R223" i="7"/>
  <c r="Q223" i="7"/>
  <c r="Y222" i="7"/>
  <c r="X222" i="7"/>
  <c r="W222" i="7"/>
  <c r="V222" i="7"/>
  <c r="U222" i="7"/>
  <c r="T222" i="7"/>
  <c r="S222" i="7"/>
  <c r="R222" i="7"/>
  <c r="Q222" i="7"/>
  <c r="Y221" i="7"/>
  <c r="X221" i="7"/>
  <c r="W221" i="7"/>
  <c r="V221" i="7"/>
  <c r="U221" i="7"/>
  <c r="T221" i="7"/>
  <c r="S221" i="7"/>
  <c r="R221" i="7"/>
  <c r="Q221" i="7"/>
  <c r="Y220" i="7"/>
  <c r="X220" i="7"/>
  <c r="W220" i="7"/>
  <c r="V220" i="7"/>
  <c r="U220" i="7"/>
  <c r="T220" i="7"/>
  <c r="S220" i="7"/>
  <c r="R220" i="7"/>
  <c r="Q220" i="7"/>
  <c r="Y219" i="7"/>
  <c r="X219" i="7"/>
  <c r="W219" i="7"/>
  <c r="V219" i="7"/>
  <c r="U219" i="7"/>
  <c r="T219" i="7"/>
  <c r="S219" i="7"/>
  <c r="R219" i="7"/>
  <c r="Q219" i="7"/>
  <c r="Y218" i="7"/>
  <c r="X218" i="7"/>
  <c r="W218" i="7"/>
  <c r="V218" i="7"/>
  <c r="U218" i="7"/>
  <c r="T218" i="7"/>
  <c r="S218" i="7"/>
  <c r="R218" i="7"/>
  <c r="Q218" i="7"/>
  <c r="Y217" i="7"/>
  <c r="X217" i="7"/>
  <c r="W217" i="7"/>
  <c r="V217" i="7"/>
  <c r="U217" i="7"/>
  <c r="T217" i="7"/>
  <c r="S217" i="7"/>
  <c r="R217" i="7"/>
  <c r="Q217" i="7"/>
  <c r="Y216" i="7"/>
  <c r="X216" i="7"/>
  <c r="W216" i="7"/>
  <c r="V216" i="7"/>
  <c r="U216" i="7"/>
  <c r="T216" i="7"/>
  <c r="S216" i="7"/>
  <c r="R216" i="7"/>
  <c r="Q216" i="7"/>
  <c r="Y215" i="7"/>
  <c r="X215" i="7"/>
  <c r="W215" i="7"/>
  <c r="V215" i="7"/>
  <c r="U215" i="7"/>
  <c r="T215" i="7"/>
  <c r="S215" i="7"/>
  <c r="R215" i="7"/>
  <c r="Q215" i="7"/>
  <c r="Y214" i="7"/>
  <c r="X214" i="7"/>
  <c r="W214" i="7"/>
  <c r="V214" i="7"/>
  <c r="U214" i="7"/>
  <c r="T214" i="7"/>
  <c r="S214" i="7"/>
  <c r="R214" i="7"/>
  <c r="Q214" i="7"/>
  <c r="Y213" i="7"/>
  <c r="X213" i="7"/>
  <c r="W213" i="7"/>
  <c r="V213" i="7"/>
  <c r="U213" i="7"/>
  <c r="T213" i="7"/>
  <c r="S213" i="7"/>
  <c r="R213" i="7"/>
  <c r="Q213" i="7"/>
  <c r="Y212" i="7"/>
  <c r="X212" i="7"/>
  <c r="W212" i="7"/>
  <c r="V212" i="7"/>
  <c r="U212" i="7"/>
  <c r="T212" i="7"/>
  <c r="S212" i="7"/>
  <c r="R212" i="7"/>
  <c r="Q212" i="7"/>
  <c r="Y211" i="7"/>
  <c r="X211" i="7"/>
  <c r="W211" i="7"/>
  <c r="V211" i="7"/>
  <c r="U211" i="7"/>
  <c r="T211" i="7"/>
  <c r="S211" i="7"/>
  <c r="R211" i="7"/>
  <c r="Q211" i="7"/>
  <c r="Y210" i="7"/>
  <c r="X210" i="7"/>
  <c r="W210" i="7"/>
  <c r="V210" i="7"/>
  <c r="U210" i="7"/>
  <c r="T210" i="7"/>
  <c r="S210" i="7"/>
  <c r="R210" i="7"/>
  <c r="Q210" i="7"/>
  <c r="Y209" i="7"/>
  <c r="X209" i="7"/>
  <c r="W209" i="7"/>
  <c r="V209" i="7"/>
  <c r="U209" i="7"/>
  <c r="T209" i="7"/>
  <c r="S209" i="7"/>
  <c r="R209" i="7"/>
  <c r="Q209" i="7"/>
  <c r="Y208" i="7"/>
  <c r="X208" i="7"/>
  <c r="W208" i="7"/>
  <c r="V208" i="7"/>
  <c r="U208" i="7"/>
  <c r="T208" i="7"/>
  <c r="S208" i="7"/>
  <c r="R208" i="7"/>
  <c r="Q208" i="7"/>
  <c r="Y207" i="7"/>
  <c r="X207" i="7"/>
  <c r="W207" i="7"/>
  <c r="V207" i="7"/>
  <c r="U207" i="7"/>
  <c r="T207" i="7"/>
  <c r="S207" i="7"/>
  <c r="R207" i="7"/>
  <c r="Q207" i="7"/>
  <c r="Y206" i="7"/>
  <c r="X206" i="7"/>
  <c r="W206" i="7"/>
  <c r="V206" i="7"/>
  <c r="U206" i="7"/>
  <c r="T206" i="7"/>
  <c r="S206" i="7"/>
  <c r="R206" i="7"/>
  <c r="Q206" i="7"/>
  <c r="Y205" i="7"/>
  <c r="X205" i="7"/>
  <c r="W205" i="7"/>
  <c r="V205" i="7"/>
  <c r="U205" i="7"/>
  <c r="T205" i="7"/>
  <c r="S205" i="7"/>
  <c r="R205" i="7"/>
  <c r="Q205" i="7"/>
  <c r="Y204" i="7"/>
  <c r="X204" i="7"/>
  <c r="W204" i="7"/>
  <c r="V204" i="7"/>
  <c r="U204" i="7"/>
  <c r="T204" i="7"/>
  <c r="S204" i="7"/>
  <c r="R204" i="7"/>
  <c r="Q204" i="7"/>
  <c r="Y203" i="7"/>
  <c r="X203" i="7"/>
  <c r="W203" i="7"/>
  <c r="V203" i="7"/>
  <c r="U203" i="7"/>
  <c r="T203" i="7"/>
  <c r="S203" i="7"/>
  <c r="R203" i="7"/>
  <c r="Q203" i="7"/>
  <c r="Y202" i="7"/>
  <c r="X202" i="7"/>
  <c r="W202" i="7"/>
  <c r="V202" i="7"/>
  <c r="U202" i="7"/>
  <c r="T202" i="7"/>
  <c r="S202" i="7"/>
  <c r="R202" i="7"/>
  <c r="Q202" i="7"/>
  <c r="Y201" i="7"/>
  <c r="X201" i="7"/>
  <c r="W201" i="7"/>
  <c r="V201" i="7"/>
  <c r="U201" i="7"/>
  <c r="T201" i="7"/>
  <c r="S201" i="7"/>
  <c r="R201" i="7"/>
  <c r="Q201" i="7"/>
  <c r="Y200" i="7"/>
  <c r="X200" i="7"/>
  <c r="W200" i="7"/>
  <c r="V200" i="7"/>
  <c r="U200" i="7"/>
  <c r="T200" i="7"/>
  <c r="S200" i="7"/>
  <c r="R200" i="7"/>
  <c r="Q200" i="7"/>
  <c r="Y199" i="7"/>
  <c r="X199" i="7"/>
  <c r="W199" i="7"/>
  <c r="V199" i="7"/>
  <c r="U199" i="7"/>
  <c r="T199" i="7"/>
  <c r="S199" i="7"/>
  <c r="R199" i="7"/>
  <c r="Q199" i="7"/>
  <c r="Y198" i="7"/>
  <c r="X198" i="7"/>
  <c r="W198" i="7"/>
  <c r="V198" i="7"/>
  <c r="U198" i="7"/>
  <c r="T198" i="7"/>
  <c r="S198" i="7"/>
  <c r="R198" i="7"/>
  <c r="Q198" i="7"/>
  <c r="Y197" i="7"/>
  <c r="X197" i="7"/>
  <c r="W197" i="7"/>
  <c r="V197" i="7"/>
  <c r="U197" i="7"/>
  <c r="T197" i="7"/>
  <c r="S197" i="7"/>
  <c r="R197" i="7"/>
  <c r="Q197" i="7"/>
  <c r="Y196" i="7"/>
  <c r="X196" i="7"/>
  <c r="W196" i="7"/>
  <c r="V196" i="7"/>
  <c r="U196" i="7"/>
  <c r="T196" i="7"/>
  <c r="S196" i="7"/>
  <c r="R196" i="7"/>
  <c r="Q196" i="7"/>
  <c r="Y195" i="7"/>
  <c r="X195" i="7"/>
  <c r="W195" i="7"/>
  <c r="V195" i="7"/>
  <c r="U195" i="7"/>
  <c r="T195" i="7"/>
  <c r="S195" i="7"/>
  <c r="R195" i="7"/>
  <c r="Q195" i="7"/>
  <c r="Y194" i="7"/>
  <c r="X194" i="7"/>
  <c r="W194" i="7"/>
  <c r="V194" i="7"/>
  <c r="U194" i="7"/>
  <c r="T194" i="7"/>
  <c r="S194" i="7"/>
  <c r="R194" i="7"/>
  <c r="Q194" i="7"/>
  <c r="Y193" i="7"/>
  <c r="X193" i="7"/>
  <c r="W193" i="7"/>
  <c r="V193" i="7"/>
  <c r="U193" i="7"/>
  <c r="T193" i="7"/>
  <c r="S193" i="7"/>
  <c r="R193" i="7"/>
  <c r="Q193" i="7"/>
  <c r="Y192" i="7"/>
  <c r="X192" i="7"/>
  <c r="W192" i="7"/>
  <c r="V192" i="7"/>
  <c r="U192" i="7"/>
  <c r="T192" i="7"/>
  <c r="S192" i="7"/>
  <c r="R192" i="7"/>
  <c r="Q192" i="7"/>
  <c r="Y191" i="7"/>
  <c r="X191" i="7"/>
  <c r="W191" i="7"/>
  <c r="V191" i="7"/>
  <c r="U191" i="7"/>
  <c r="T191" i="7"/>
  <c r="S191" i="7"/>
  <c r="R191" i="7"/>
  <c r="Q191" i="7"/>
  <c r="Y190" i="7"/>
  <c r="X190" i="7"/>
  <c r="W190" i="7"/>
  <c r="V190" i="7"/>
  <c r="U190" i="7"/>
  <c r="T190" i="7"/>
  <c r="S190" i="7"/>
  <c r="R190" i="7"/>
  <c r="Q190" i="7"/>
  <c r="Y189" i="7"/>
  <c r="X189" i="7"/>
  <c r="W189" i="7"/>
  <c r="V189" i="7"/>
  <c r="U189" i="7"/>
  <c r="T189" i="7"/>
  <c r="S189" i="7"/>
  <c r="R189" i="7"/>
  <c r="Q189" i="7"/>
  <c r="Y188" i="7"/>
  <c r="X188" i="7"/>
  <c r="W188" i="7"/>
  <c r="V188" i="7"/>
  <c r="U188" i="7"/>
  <c r="T188" i="7"/>
  <c r="S188" i="7"/>
  <c r="R188" i="7"/>
  <c r="Q188" i="7"/>
  <c r="Y187" i="7"/>
  <c r="X187" i="7"/>
  <c r="W187" i="7"/>
  <c r="V187" i="7"/>
  <c r="U187" i="7"/>
  <c r="T187" i="7"/>
  <c r="S187" i="7"/>
  <c r="R187" i="7"/>
  <c r="Q187" i="7"/>
  <c r="Y186" i="7"/>
  <c r="X186" i="7"/>
  <c r="W186" i="7"/>
  <c r="V186" i="7"/>
  <c r="U186" i="7"/>
  <c r="T186" i="7"/>
  <c r="S186" i="7"/>
  <c r="R186" i="7"/>
  <c r="Q186" i="7"/>
  <c r="Y185" i="7"/>
  <c r="X185" i="7"/>
  <c r="W185" i="7"/>
  <c r="V185" i="7"/>
  <c r="U185" i="7"/>
  <c r="T185" i="7"/>
  <c r="S185" i="7"/>
  <c r="R185" i="7"/>
  <c r="Q185" i="7"/>
  <c r="Y184" i="7"/>
  <c r="X184" i="7"/>
  <c r="W184" i="7"/>
  <c r="V184" i="7"/>
  <c r="U184" i="7"/>
  <c r="T184" i="7"/>
  <c r="S184" i="7"/>
  <c r="R184" i="7"/>
  <c r="Q184" i="7"/>
  <c r="Y183" i="7"/>
  <c r="X183" i="7"/>
  <c r="W183" i="7"/>
  <c r="V183" i="7"/>
  <c r="U183" i="7"/>
  <c r="T183" i="7"/>
  <c r="S183" i="7"/>
  <c r="R183" i="7"/>
  <c r="Q183" i="7"/>
  <c r="Y182" i="7"/>
  <c r="X182" i="7"/>
  <c r="W182" i="7"/>
  <c r="V182" i="7"/>
  <c r="U182" i="7"/>
  <c r="T182" i="7"/>
  <c r="S182" i="7"/>
  <c r="R182" i="7"/>
  <c r="Q182" i="7"/>
  <c r="Y181" i="7"/>
  <c r="X181" i="7"/>
  <c r="W181" i="7"/>
  <c r="V181" i="7"/>
  <c r="U181" i="7"/>
  <c r="T181" i="7"/>
  <c r="S181" i="7"/>
  <c r="R181" i="7"/>
  <c r="Q181" i="7"/>
  <c r="Y180" i="7"/>
  <c r="X180" i="7"/>
  <c r="W180" i="7"/>
  <c r="V180" i="7"/>
  <c r="U180" i="7"/>
  <c r="T180" i="7"/>
  <c r="S180" i="7"/>
  <c r="R180" i="7"/>
  <c r="Q180" i="7"/>
  <c r="Y179" i="7"/>
  <c r="X179" i="7"/>
  <c r="W179" i="7"/>
  <c r="V179" i="7"/>
  <c r="U179" i="7"/>
  <c r="T179" i="7"/>
  <c r="S179" i="7"/>
  <c r="R179" i="7"/>
  <c r="Q179" i="7"/>
  <c r="Y178" i="7"/>
  <c r="X178" i="7"/>
  <c r="W178" i="7"/>
  <c r="V178" i="7"/>
  <c r="U178" i="7"/>
  <c r="T178" i="7"/>
  <c r="S178" i="7"/>
  <c r="R178" i="7"/>
  <c r="Q178" i="7"/>
  <c r="Y177" i="7"/>
  <c r="X177" i="7"/>
  <c r="W177" i="7"/>
  <c r="V177" i="7"/>
  <c r="U177" i="7"/>
  <c r="T177" i="7"/>
  <c r="S177" i="7"/>
  <c r="R177" i="7"/>
  <c r="Q177" i="7"/>
  <c r="Y176" i="7"/>
  <c r="X176" i="7"/>
  <c r="W176" i="7"/>
  <c r="V176" i="7"/>
  <c r="U176" i="7"/>
  <c r="T176" i="7"/>
  <c r="S176" i="7"/>
  <c r="R176" i="7"/>
  <c r="Q176" i="7"/>
  <c r="Y175" i="7"/>
  <c r="X175" i="7"/>
  <c r="W175" i="7"/>
  <c r="V175" i="7"/>
  <c r="U175" i="7"/>
  <c r="T175" i="7"/>
  <c r="S175" i="7"/>
  <c r="R175" i="7"/>
  <c r="Q175" i="7"/>
  <c r="Y174" i="7"/>
  <c r="X174" i="7"/>
  <c r="W174" i="7"/>
  <c r="V174" i="7"/>
  <c r="U174" i="7"/>
  <c r="T174" i="7"/>
  <c r="S174" i="7"/>
  <c r="R174" i="7"/>
  <c r="Q174" i="7"/>
  <c r="Y173" i="7"/>
  <c r="X173" i="7"/>
  <c r="W173" i="7"/>
  <c r="V173" i="7"/>
  <c r="U173" i="7"/>
  <c r="T173" i="7"/>
  <c r="S173" i="7"/>
  <c r="R173" i="7"/>
  <c r="Q173" i="7"/>
  <c r="Y172" i="7"/>
  <c r="X172" i="7"/>
  <c r="W172" i="7"/>
  <c r="V172" i="7"/>
  <c r="U172" i="7"/>
  <c r="T172" i="7"/>
  <c r="S172" i="7"/>
  <c r="R172" i="7"/>
  <c r="Q172" i="7"/>
  <c r="Y171" i="7"/>
  <c r="X171" i="7"/>
  <c r="W171" i="7"/>
  <c r="V171" i="7"/>
  <c r="U171" i="7"/>
  <c r="T171" i="7"/>
  <c r="S171" i="7"/>
  <c r="R171" i="7"/>
  <c r="Q171" i="7"/>
  <c r="Y170" i="7"/>
  <c r="X170" i="7"/>
  <c r="W170" i="7"/>
  <c r="V170" i="7"/>
  <c r="U170" i="7"/>
  <c r="T170" i="7"/>
  <c r="S170" i="7"/>
  <c r="R170" i="7"/>
  <c r="Q170" i="7"/>
  <c r="Y169" i="7"/>
  <c r="X169" i="7"/>
  <c r="W169" i="7"/>
  <c r="V169" i="7"/>
  <c r="U169" i="7"/>
  <c r="T169" i="7"/>
  <c r="S169" i="7"/>
  <c r="R169" i="7"/>
  <c r="Q169" i="7"/>
  <c r="Y168" i="7"/>
  <c r="X168" i="7"/>
  <c r="W168" i="7"/>
  <c r="V168" i="7"/>
  <c r="U168" i="7"/>
  <c r="T168" i="7"/>
  <c r="S168" i="7"/>
  <c r="R168" i="7"/>
  <c r="Q168" i="7"/>
  <c r="Y167" i="7"/>
  <c r="X167" i="7"/>
  <c r="W167" i="7"/>
  <c r="V167" i="7"/>
  <c r="U167" i="7"/>
  <c r="T167" i="7"/>
  <c r="S167" i="7"/>
  <c r="R167" i="7"/>
  <c r="Q167" i="7"/>
  <c r="Y166" i="7"/>
  <c r="X166" i="7"/>
  <c r="W166" i="7"/>
  <c r="V166" i="7"/>
  <c r="U166" i="7"/>
  <c r="T166" i="7"/>
  <c r="S166" i="7"/>
  <c r="R166" i="7"/>
  <c r="Q166" i="7"/>
  <c r="Y165" i="7"/>
  <c r="X165" i="7"/>
  <c r="W165" i="7"/>
  <c r="V165" i="7"/>
  <c r="U165" i="7"/>
  <c r="T165" i="7"/>
  <c r="S165" i="7"/>
  <c r="R165" i="7"/>
  <c r="Q165" i="7"/>
  <c r="Y164" i="7"/>
  <c r="X164" i="7"/>
  <c r="W164" i="7"/>
  <c r="V164" i="7"/>
  <c r="U164" i="7"/>
  <c r="T164" i="7"/>
  <c r="S164" i="7"/>
  <c r="R164" i="7"/>
  <c r="Q164" i="7"/>
  <c r="Y163" i="7"/>
  <c r="X163" i="7"/>
  <c r="W163" i="7"/>
  <c r="V163" i="7"/>
  <c r="U163" i="7"/>
  <c r="T163" i="7"/>
  <c r="S163" i="7"/>
  <c r="R163" i="7"/>
  <c r="Q163" i="7"/>
  <c r="Y162" i="7"/>
  <c r="X162" i="7"/>
  <c r="W162" i="7"/>
  <c r="V162" i="7"/>
  <c r="U162" i="7"/>
  <c r="T162" i="7"/>
  <c r="S162" i="7"/>
  <c r="R162" i="7"/>
  <c r="Q162" i="7"/>
  <c r="Y161" i="7"/>
  <c r="X161" i="7"/>
  <c r="W161" i="7"/>
  <c r="V161" i="7"/>
  <c r="U161" i="7"/>
  <c r="T161" i="7"/>
  <c r="S161" i="7"/>
  <c r="R161" i="7"/>
  <c r="Q161" i="7"/>
  <c r="Y160" i="7"/>
  <c r="X160" i="7"/>
  <c r="W160" i="7"/>
  <c r="V160" i="7"/>
  <c r="U160" i="7"/>
  <c r="T160" i="7"/>
  <c r="S160" i="7"/>
  <c r="R160" i="7"/>
  <c r="Q160" i="7"/>
  <c r="Y159" i="7"/>
  <c r="X159" i="7"/>
  <c r="W159" i="7"/>
  <c r="V159" i="7"/>
  <c r="U159" i="7"/>
  <c r="T159" i="7"/>
  <c r="S159" i="7"/>
  <c r="R159" i="7"/>
  <c r="Q159" i="7"/>
  <c r="Y158" i="7"/>
  <c r="X158" i="7"/>
  <c r="W158" i="7"/>
  <c r="V158" i="7"/>
  <c r="U158" i="7"/>
  <c r="T158" i="7"/>
  <c r="S158" i="7"/>
  <c r="R158" i="7"/>
  <c r="Q158" i="7"/>
  <c r="Y157" i="7"/>
  <c r="X157" i="7"/>
  <c r="W157" i="7"/>
  <c r="V157" i="7"/>
  <c r="U157" i="7"/>
  <c r="T157" i="7"/>
  <c r="S157" i="7"/>
  <c r="R157" i="7"/>
  <c r="Q157" i="7"/>
  <c r="Y156" i="7"/>
  <c r="X156" i="7"/>
  <c r="W156" i="7"/>
  <c r="V156" i="7"/>
  <c r="U156" i="7"/>
  <c r="T156" i="7"/>
  <c r="S156" i="7"/>
  <c r="R156" i="7"/>
  <c r="Q156" i="7"/>
  <c r="Y155" i="7"/>
  <c r="X155" i="7"/>
  <c r="W155" i="7"/>
  <c r="V155" i="7"/>
  <c r="U155" i="7"/>
  <c r="T155" i="7"/>
  <c r="S155" i="7"/>
  <c r="R155" i="7"/>
  <c r="Q155" i="7"/>
  <c r="Y154" i="7"/>
  <c r="X154" i="7"/>
  <c r="W154" i="7"/>
  <c r="V154" i="7"/>
  <c r="U154" i="7"/>
  <c r="T154" i="7"/>
  <c r="S154" i="7"/>
  <c r="R154" i="7"/>
  <c r="Q154" i="7"/>
  <c r="Y153" i="7"/>
  <c r="X153" i="7"/>
  <c r="W153" i="7"/>
  <c r="V153" i="7"/>
  <c r="U153" i="7"/>
  <c r="T153" i="7"/>
  <c r="S153" i="7"/>
  <c r="R153" i="7"/>
  <c r="Q153" i="7"/>
  <c r="Y152" i="7"/>
  <c r="X152" i="7"/>
  <c r="W152" i="7"/>
  <c r="V152" i="7"/>
  <c r="U152" i="7"/>
  <c r="T152" i="7"/>
  <c r="S152" i="7"/>
  <c r="R152" i="7"/>
  <c r="Q152" i="7"/>
  <c r="Y151" i="7"/>
  <c r="X151" i="7"/>
  <c r="W151" i="7"/>
  <c r="V151" i="7"/>
  <c r="U151" i="7"/>
  <c r="T151" i="7"/>
  <c r="S151" i="7"/>
  <c r="R151" i="7"/>
  <c r="Q151" i="7"/>
  <c r="Y150" i="7"/>
  <c r="X150" i="7"/>
  <c r="W150" i="7"/>
  <c r="V150" i="7"/>
  <c r="U150" i="7"/>
  <c r="T150" i="7"/>
  <c r="S150" i="7"/>
  <c r="R150" i="7"/>
  <c r="Q150" i="7"/>
  <c r="Y149" i="7"/>
  <c r="X149" i="7"/>
  <c r="W149" i="7"/>
  <c r="V149" i="7"/>
  <c r="U149" i="7"/>
  <c r="T149" i="7"/>
  <c r="S149" i="7"/>
  <c r="R149" i="7"/>
  <c r="Q149" i="7"/>
  <c r="Y148" i="7"/>
  <c r="X148" i="7"/>
  <c r="W148" i="7"/>
  <c r="V148" i="7"/>
  <c r="U148" i="7"/>
  <c r="T148" i="7"/>
  <c r="S148" i="7"/>
  <c r="R148" i="7"/>
  <c r="Q148" i="7"/>
  <c r="Y147" i="7"/>
  <c r="X147" i="7"/>
  <c r="W147" i="7"/>
  <c r="V147" i="7"/>
  <c r="U147" i="7"/>
  <c r="T147" i="7"/>
  <c r="S147" i="7"/>
  <c r="R147" i="7"/>
  <c r="Q147" i="7"/>
  <c r="Y146" i="7"/>
  <c r="X146" i="7"/>
  <c r="W146" i="7"/>
  <c r="V146" i="7"/>
  <c r="U146" i="7"/>
  <c r="T146" i="7"/>
  <c r="S146" i="7"/>
  <c r="R146" i="7"/>
  <c r="Q146" i="7"/>
  <c r="Y145" i="7"/>
  <c r="X145" i="7"/>
  <c r="W145" i="7"/>
  <c r="V145" i="7"/>
  <c r="U145" i="7"/>
  <c r="T145" i="7"/>
  <c r="S145" i="7"/>
  <c r="R145" i="7"/>
  <c r="Q145" i="7"/>
  <c r="Y144" i="7"/>
  <c r="X144" i="7"/>
  <c r="W144" i="7"/>
  <c r="V144" i="7"/>
  <c r="U144" i="7"/>
  <c r="T144" i="7"/>
  <c r="S144" i="7"/>
  <c r="R144" i="7"/>
  <c r="Q144" i="7"/>
  <c r="Y143" i="7"/>
  <c r="X143" i="7"/>
  <c r="W143" i="7"/>
  <c r="V143" i="7"/>
  <c r="U143" i="7"/>
  <c r="T143" i="7"/>
  <c r="S143" i="7"/>
  <c r="R143" i="7"/>
  <c r="Q143" i="7"/>
  <c r="Y142" i="7"/>
  <c r="X142" i="7"/>
  <c r="W142" i="7"/>
  <c r="V142" i="7"/>
  <c r="U142" i="7"/>
  <c r="T142" i="7"/>
  <c r="S142" i="7"/>
  <c r="R142" i="7"/>
  <c r="Q142" i="7"/>
  <c r="Y141" i="7"/>
  <c r="X141" i="7"/>
  <c r="W141" i="7"/>
  <c r="V141" i="7"/>
  <c r="U141" i="7"/>
  <c r="T141" i="7"/>
  <c r="S141" i="7"/>
  <c r="R141" i="7"/>
  <c r="Q141" i="7"/>
  <c r="Y140" i="7"/>
  <c r="X140" i="7"/>
  <c r="W140" i="7"/>
  <c r="V140" i="7"/>
  <c r="U140" i="7"/>
  <c r="T140" i="7"/>
  <c r="S140" i="7"/>
  <c r="R140" i="7"/>
  <c r="Q140" i="7"/>
  <c r="Y139" i="7"/>
  <c r="X139" i="7"/>
  <c r="W139" i="7"/>
  <c r="V139" i="7"/>
  <c r="U139" i="7"/>
  <c r="T139" i="7"/>
  <c r="S139" i="7"/>
  <c r="R139" i="7"/>
  <c r="Q139" i="7"/>
  <c r="Y138" i="7"/>
  <c r="X138" i="7"/>
  <c r="W138" i="7"/>
  <c r="V138" i="7"/>
  <c r="U138" i="7"/>
  <c r="T138" i="7"/>
  <c r="S138" i="7"/>
  <c r="R138" i="7"/>
  <c r="Q138" i="7"/>
  <c r="Y137" i="7"/>
  <c r="X137" i="7"/>
  <c r="W137" i="7"/>
  <c r="V137" i="7"/>
  <c r="U137" i="7"/>
  <c r="T137" i="7"/>
  <c r="S137" i="7"/>
  <c r="R137" i="7"/>
  <c r="Q137" i="7"/>
  <c r="Y136" i="7"/>
  <c r="X136" i="7"/>
  <c r="W136" i="7"/>
  <c r="V136" i="7"/>
  <c r="U136" i="7"/>
  <c r="T136" i="7"/>
  <c r="S136" i="7"/>
  <c r="R136" i="7"/>
  <c r="Q136" i="7"/>
  <c r="Y135" i="7"/>
  <c r="X135" i="7"/>
  <c r="W135" i="7"/>
  <c r="V135" i="7"/>
  <c r="U135" i="7"/>
  <c r="T135" i="7"/>
  <c r="S135" i="7"/>
  <c r="R135" i="7"/>
  <c r="Q135" i="7"/>
  <c r="Y134" i="7"/>
  <c r="X134" i="7"/>
  <c r="W134" i="7"/>
  <c r="V134" i="7"/>
  <c r="U134" i="7"/>
  <c r="T134" i="7"/>
  <c r="S134" i="7"/>
  <c r="R134" i="7"/>
  <c r="Q134" i="7"/>
  <c r="Y133" i="7"/>
  <c r="X133" i="7"/>
  <c r="W133" i="7"/>
  <c r="V133" i="7"/>
  <c r="U133" i="7"/>
  <c r="T133" i="7"/>
  <c r="S133" i="7"/>
  <c r="R133" i="7"/>
  <c r="Q133" i="7"/>
  <c r="Y132" i="7"/>
  <c r="X132" i="7"/>
  <c r="W132" i="7"/>
  <c r="V132" i="7"/>
  <c r="U132" i="7"/>
  <c r="T132" i="7"/>
  <c r="S132" i="7"/>
  <c r="R132" i="7"/>
  <c r="Q132" i="7"/>
  <c r="Y131" i="7"/>
  <c r="X131" i="7"/>
  <c r="W131" i="7"/>
  <c r="V131" i="7"/>
  <c r="U131" i="7"/>
  <c r="T131" i="7"/>
  <c r="S131" i="7"/>
  <c r="R131" i="7"/>
  <c r="Q131" i="7"/>
  <c r="Y130" i="7"/>
  <c r="X130" i="7"/>
  <c r="W130" i="7"/>
  <c r="V130" i="7"/>
  <c r="U130" i="7"/>
  <c r="T130" i="7"/>
  <c r="S130" i="7"/>
  <c r="R130" i="7"/>
  <c r="Q130" i="7"/>
  <c r="Y129" i="7"/>
  <c r="X129" i="7"/>
  <c r="W129" i="7"/>
  <c r="V129" i="7"/>
  <c r="U129" i="7"/>
  <c r="T129" i="7"/>
  <c r="S129" i="7"/>
  <c r="R129" i="7"/>
  <c r="Q129" i="7"/>
  <c r="Y128" i="7"/>
  <c r="X128" i="7"/>
  <c r="W128" i="7"/>
  <c r="V128" i="7"/>
  <c r="U128" i="7"/>
  <c r="T128" i="7"/>
  <c r="S128" i="7"/>
  <c r="R128" i="7"/>
  <c r="Q128" i="7"/>
  <c r="Y127" i="7"/>
  <c r="X127" i="7"/>
  <c r="W127" i="7"/>
  <c r="V127" i="7"/>
  <c r="U127" i="7"/>
  <c r="T127" i="7"/>
  <c r="S127" i="7"/>
  <c r="R127" i="7"/>
  <c r="Q127" i="7"/>
  <c r="Y126" i="7"/>
  <c r="X126" i="7"/>
  <c r="W126" i="7"/>
  <c r="V126" i="7"/>
  <c r="U126" i="7"/>
  <c r="T126" i="7"/>
  <c r="S126" i="7"/>
  <c r="R126" i="7"/>
  <c r="Q126" i="7"/>
  <c r="Y125" i="7"/>
  <c r="X125" i="7"/>
  <c r="W125" i="7"/>
  <c r="V125" i="7"/>
  <c r="U125" i="7"/>
  <c r="T125" i="7"/>
  <c r="S125" i="7"/>
  <c r="R125" i="7"/>
  <c r="Q125" i="7"/>
  <c r="Y124" i="7"/>
  <c r="X124" i="7"/>
  <c r="W124" i="7"/>
  <c r="V124" i="7"/>
  <c r="U124" i="7"/>
  <c r="T124" i="7"/>
  <c r="S124" i="7"/>
  <c r="R124" i="7"/>
  <c r="Q124" i="7"/>
  <c r="Y123" i="7"/>
  <c r="X123" i="7"/>
  <c r="W123" i="7"/>
  <c r="V123" i="7"/>
  <c r="U123" i="7"/>
  <c r="T123" i="7"/>
  <c r="S123" i="7"/>
  <c r="R123" i="7"/>
  <c r="Q123" i="7"/>
  <c r="Y122" i="7"/>
  <c r="X122" i="7"/>
  <c r="W122" i="7"/>
  <c r="V122" i="7"/>
  <c r="U122" i="7"/>
  <c r="T122" i="7"/>
  <c r="S122" i="7"/>
  <c r="R122" i="7"/>
  <c r="Q122" i="7"/>
  <c r="Y121" i="7"/>
  <c r="X121" i="7"/>
  <c r="W121" i="7"/>
  <c r="V121" i="7"/>
  <c r="U121" i="7"/>
  <c r="T121" i="7"/>
  <c r="S121" i="7"/>
  <c r="R121" i="7"/>
  <c r="Q121" i="7"/>
  <c r="Y120" i="7"/>
  <c r="X120" i="7"/>
  <c r="W120" i="7"/>
  <c r="V120" i="7"/>
  <c r="U120" i="7"/>
  <c r="T120" i="7"/>
  <c r="S120" i="7"/>
  <c r="R120" i="7"/>
  <c r="Q120" i="7"/>
  <c r="Y119" i="7"/>
  <c r="X119" i="7"/>
  <c r="W119" i="7"/>
  <c r="V119" i="7"/>
  <c r="U119" i="7"/>
  <c r="T119" i="7"/>
  <c r="S119" i="7"/>
  <c r="R119" i="7"/>
  <c r="Q119" i="7"/>
  <c r="Y118" i="7"/>
  <c r="X118" i="7"/>
  <c r="W118" i="7"/>
  <c r="V118" i="7"/>
  <c r="U118" i="7"/>
  <c r="T118" i="7"/>
  <c r="S118" i="7"/>
  <c r="R118" i="7"/>
  <c r="Q118" i="7"/>
  <c r="Y117" i="7"/>
  <c r="X117" i="7"/>
  <c r="W117" i="7"/>
  <c r="V117" i="7"/>
  <c r="U117" i="7"/>
  <c r="T117" i="7"/>
  <c r="S117" i="7"/>
  <c r="R117" i="7"/>
  <c r="Q117" i="7"/>
  <c r="Y116" i="7"/>
  <c r="X116" i="7"/>
  <c r="W116" i="7"/>
  <c r="V116" i="7"/>
  <c r="U116" i="7"/>
  <c r="T116" i="7"/>
  <c r="S116" i="7"/>
  <c r="R116" i="7"/>
  <c r="Q116" i="7"/>
  <c r="Y115" i="7"/>
  <c r="X115" i="7"/>
  <c r="W115" i="7"/>
  <c r="V115" i="7"/>
  <c r="U115" i="7"/>
  <c r="T115" i="7"/>
  <c r="S115" i="7"/>
  <c r="R115" i="7"/>
  <c r="Q115" i="7"/>
  <c r="Y114" i="7"/>
  <c r="X114" i="7"/>
  <c r="W114" i="7"/>
  <c r="V114" i="7"/>
  <c r="U114" i="7"/>
  <c r="T114" i="7"/>
  <c r="S114" i="7"/>
  <c r="R114" i="7"/>
  <c r="Q114" i="7"/>
  <c r="Y113" i="7"/>
  <c r="X113" i="7"/>
  <c r="W113" i="7"/>
  <c r="V113" i="7"/>
  <c r="U113" i="7"/>
  <c r="T113" i="7"/>
  <c r="S113" i="7"/>
  <c r="R113" i="7"/>
  <c r="Q113" i="7"/>
  <c r="Y112" i="7"/>
  <c r="X112" i="7"/>
  <c r="W112" i="7"/>
  <c r="V112" i="7"/>
  <c r="U112" i="7"/>
  <c r="T112" i="7"/>
  <c r="S112" i="7"/>
  <c r="R112" i="7"/>
  <c r="Q112" i="7"/>
  <c r="Y111" i="7"/>
  <c r="X111" i="7"/>
  <c r="W111" i="7"/>
  <c r="V111" i="7"/>
  <c r="U111" i="7"/>
  <c r="T111" i="7"/>
  <c r="S111" i="7"/>
  <c r="R111" i="7"/>
  <c r="Q111" i="7"/>
  <c r="Y110" i="7"/>
  <c r="X110" i="7"/>
  <c r="W110" i="7"/>
  <c r="V110" i="7"/>
  <c r="U110" i="7"/>
  <c r="T110" i="7"/>
  <c r="S110" i="7"/>
  <c r="R110" i="7"/>
  <c r="Q110" i="7"/>
  <c r="Y109" i="7"/>
  <c r="X109" i="7"/>
  <c r="W109" i="7"/>
  <c r="V109" i="7"/>
  <c r="U109" i="7"/>
  <c r="T109" i="7"/>
  <c r="S109" i="7"/>
  <c r="R109" i="7"/>
  <c r="Q109" i="7"/>
  <c r="Y108" i="7"/>
  <c r="X108" i="7"/>
  <c r="W108" i="7"/>
  <c r="V108" i="7"/>
  <c r="U108" i="7"/>
  <c r="T108" i="7"/>
  <c r="S108" i="7"/>
  <c r="R108" i="7"/>
  <c r="Q108" i="7"/>
  <c r="Y107" i="7"/>
  <c r="X107" i="7"/>
  <c r="W107" i="7"/>
  <c r="V107" i="7"/>
  <c r="U107" i="7"/>
  <c r="T107" i="7"/>
  <c r="S107" i="7"/>
  <c r="R107" i="7"/>
  <c r="Q107" i="7"/>
  <c r="Y106" i="7"/>
  <c r="X106" i="7"/>
  <c r="W106" i="7"/>
  <c r="V106" i="7"/>
  <c r="U106" i="7"/>
  <c r="T106" i="7"/>
  <c r="S106" i="7"/>
  <c r="R106" i="7"/>
  <c r="Q106" i="7"/>
  <c r="Y105" i="7"/>
  <c r="X105" i="7"/>
  <c r="W105" i="7"/>
  <c r="V105" i="7"/>
  <c r="U105" i="7"/>
  <c r="T105" i="7"/>
  <c r="S105" i="7"/>
  <c r="R105" i="7"/>
  <c r="Q105" i="7"/>
  <c r="Y104" i="7"/>
  <c r="X104" i="7"/>
  <c r="W104" i="7"/>
  <c r="V104" i="7"/>
  <c r="U104" i="7"/>
  <c r="T104" i="7"/>
  <c r="S104" i="7"/>
  <c r="R104" i="7"/>
  <c r="Q104" i="7"/>
  <c r="Y103" i="7"/>
  <c r="X103" i="7"/>
  <c r="W103" i="7"/>
  <c r="V103" i="7"/>
  <c r="U103" i="7"/>
  <c r="T103" i="7"/>
  <c r="S103" i="7"/>
  <c r="R103" i="7"/>
  <c r="Q103" i="7"/>
  <c r="Y102" i="7"/>
  <c r="X102" i="7"/>
  <c r="W102" i="7"/>
  <c r="V102" i="7"/>
  <c r="U102" i="7"/>
  <c r="T102" i="7"/>
  <c r="S102" i="7"/>
  <c r="R102" i="7"/>
  <c r="Q102" i="7"/>
  <c r="Y101" i="7"/>
  <c r="X101" i="7"/>
  <c r="W101" i="7"/>
  <c r="V101" i="7"/>
  <c r="U101" i="7"/>
  <c r="T101" i="7"/>
  <c r="S101" i="7"/>
  <c r="R101" i="7"/>
  <c r="Q101" i="7"/>
  <c r="Y100" i="7"/>
  <c r="X100" i="7"/>
  <c r="W100" i="7"/>
  <c r="V100" i="7"/>
  <c r="U100" i="7"/>
  <c r="T100" i="7"/>
  <c r="S100" i="7"/>
  <c r="R100" i="7"/>
  <c r="Q100" i="7"/>
  <c r="Y99" i="7"/>
  <c r="X99" i="7"/>
  <c r="W99" i="7"/>
  <c r="V99" i="7"/>
  <c r="U99" i="7"/>
  <c r="T99" i="7"/>
  <c r="S99" i="7"/>
  <c r="R99" i="7"/>
  <c r="Q99" i="7"/>
  <c r="Y98" i="7"/>
  <c r="X98" i="7"/>
  <c r="W98" i="7"/>
  <c r="V98" i="7"/>
  <c r="U98" i="7"/>
  <c r="T98" i="7"/>
  <c r="S98" i="7"/>
  <c r="R98" i="7"/>
  <c r="Q98" i="7"/>
  <c r="Y97" i="7"/>
  <c r="X97" i="7"/>
  <c r="W97" i="7"/>
  <c r="V97" i="7"/>
  <c r="U97" i="7"/>
  <c r="T97" i="7"/>
  <c r="S97" i="7"/>
  <c r="R97" i="7"/>
  <c r="Q97" i="7"/>
  <c r="Y96" i="7"/>
  <c r="X96" i="7"/>
  <c r="W96" i="7"/>
  <c r="V96" i="7"/>
  <c r="U96" i="7"/>
  <c r="T96" i="7"/>
  <c r="S96" i="7"/>
  <c r="R96" i="7"/>
  <c r="Q96" i="7"/>
  <c r="Y95" i="7"/>
  <c r="X95" i="7"/>
  <c r="W95" i="7"/>
  <c r="V95" i="7"/>
  <c r="U95" i="7"/>
  <c r="T95" i="7"/>
  <c r="S95" i="7"/>
  <c r="R95" i="7"/>
  <c r="Q95" i="7"/>
  <c r="Y94" i="7"/>
  <c r="X94" i="7"/>
  <c r="W94" i="7"/>
  <c r="V94" i="7"/>
  <c r="U94" i="7"/>
  <c r="T94" i="7"/>
  <c r="S94" i="7"/>
  <c r="R94" i="7"/>
  <c r="Q94" i="7"/>
  <c r="Y93" i="7"/>
  <c r="X93" i="7"/>
  <c r="W93" i="7"/>
  <c r="V93" i="7"/>
  <c r="U93" i="7"/>
  <c r="T93" i="7"/>
  <c r="S93" i="7"/>
  <c r="R93" i="7"/>
  <c r="Q93" i="7"/>
  <c r="Y92" i="7"/>
  <c r="X92" i="7"/>
  <c r="W92" i="7"/>
  <c r="V92" i="7"/>
  <c r="U92" i="7"/>
  <c r="T92" i="7"/>
  <c r="S92" i="7"/>
  <c r="R92" i="7"/>
  <c r="Q92" i="7"/>
  <c r="Y91" i="7"/>
  <c r="X91" i="7"/>
  <c r="W91" i="7"/>
  <c r="V91" i="7"/>
  <c r="U91" i="7"/>
  <c r="T91" i="7"/>
  <c r="S91" i="7"/>
  <c r="R91" i="7"/>
  <c r="Q91" i="7"/>
  <c r="Y90" i="7"/>
  <c r="X90" i="7"/>
  <c r="W90" i="7"/>
  <c r="V90" i="7"/>
  <c r="U90" i="7"/>
  <c r="T90" i="7"/>
  <c r="S90" i="7"/>
  <c r="R90" i="7"/>
  <c r="Q90" i="7"/>
  <c r="Y89" i="7"/>
  <c r="X89" i="7"/>
  <c r="W89" i="7"/>
  <c r="V89" i="7"/>
  <c r="U89" i="7"/>
  <c r="T89" i="7"/>
  <c r="S89" i="7"/>
  <c r="R89" i="7"/>
  <c r="Q89" i="7"/>
  <c r="Y88" i="7"/>
  <c r="X88" i="7"/>
  <c r="W88" i="7"/>
  <c r="V88" i="7"/>
  <c r="U88" i="7"/>
  <c r="T88" i="7"/>
  <c r="S88" i="7"/>
  <c r="R88" i="7"/>
  <c r="Q88" i="7"/>
  <c r="Y87" i="7"/>
  <c r="X87" i="7"/>
  <c r="W87" i="7"/>
  <c r="V87" i="7"/>
  <c r="U87" i="7"/>
  <c r="T87" i="7"/>
  <c r="S87" i="7"/>
  <c r="R87" i="7"/>
  <c r="Q87" i="7"/>
  <c r="Y86" i="7"/>
  <c r="X86" i="7"/>
  <c r="W86" i="7"/>
  <c r="V86" i="7"/>
  <c r="U86" i="7"/>
  <c r="T86" i="7"/>
  <c r="S86" i="7"/>
  <c r="R86" i="7"/>
  <c r="Q86" i="7"/>
  <c r="Y85" i="7"/>
  <c r="X85" i="7"/>
  <c r="W85" i="7"/>
  <c r="V85" i="7"/>
  <c r="U85" i="7"/>
  <c r="T85" i="7"/>
  <c r="S85" i="7"/>
  <c r="R85" i="7"/>
  <c r="Q85" i="7"/>
  <c r="Y84" i="7"/>
  <c r="X84" i="7"/>
  <c r="W84" i="7"/>
  <c r="V84" i="7"/>
  <c r="U84" i="7"/>
  <c r="T84" i="7"/>
  <c r="S84" i="7"/>
  <c r="R84" i="7"/>
  <c r="Q84" i="7"/>
  <c r="Y83" i="7"/>
  <c r="X83" i="7"/>
  <c r="W83" i="7"/>
  <c r="V83" i="7"/>
  <c r="U83" i="7"/>
  <c r="T83" i="7"/>
  <c r="S83" i="7"/>
  <c r="R83" i="7"/>
  <c r="Q83" i="7"/>
  <c r="Y82" i="7"/>
  <c r="X82" i="7"/>
  <c r="W82" i="7"/>
  <c r="V82" i="7"/>
  <c r="U82" i="7"/>
  <c r="T82" i="7"/>
  <c r="S82" i="7"/>
  <c r="R82" i="7"/>
  <c r="Q82" i="7"/>
  <c r="Y81" i="7"/>
  <c r="X81" i="7"/>
  <c r="W81" i="7"/>
  <c r="V81" i="7"/>
  <c r="U81" i="7"/>
  <c r="T81" i="7"/>
  <c r="S81" i="7"/>
  <c r="R81" i="7"/>
  <c r="Q81" i="7"/>
  <c r="Y80" i="7"/>
  <c r="X80" i="7"/>
  <c r="W80" i="7"/>
  <c r="V80" i="7"/>
  <c r="U80" i="7"/>
  <c r="T80" i="7"/>
  <c r="S80" i="7"/>
  <c r="R80" i="7"/>
  <c r="Q80" i="7"/>
  <c r="Y79" i="7"/>
  <c r="X79" i="7"/>
  <c r="W79" i="7"/>
  <c r="V79" i="7"/>
  <c r="U79" i="7"/>
  <c r="T79" i="7"/>
  <c r="S79" i="7"/>
  <c r="R79" i="7"/>
  <c r="Q79" i="7"/>
  <c r="Y78" i="7"/>
  <c r="X78" i="7"/>
  <c r="W78" i="7"/>
  <c r="V78" i="7"/>
  <c r="U78" i="7"/>
  <c r="T78" i="7"/>
  <c r="S78" i="7"/>
  <c r="R78" i="7"/>
  <c r="Q78" i="7"/>
  <c r="Y77" i="7"/>
  <c r="X77" i="7"/>
  <c r="W77" i="7"/>
  <c r="V77" i="7"/>
  <c r="U77" i="7"/>
  <c r="T77" i="7"/>
  <c r="S77" i="7"/>
  <c r="R77" i="7"/>
  <c r="Q77" i="7"/>
  <c r="Y76" i="7"/>
  <c r="X76" i="7"/>
  <c r="W76" i="7"/>
  <c r="V76" i="7"/>
  <c r="U76" i="7"/>
  <c r="T76" i="7"/>
  <c r="S76" i="7"/>
  <c r="R76" i="7"/>
  <c r="Q76" i="7"/>
  <c r="Y75" i="7"/>
  <c r="X75" i="7"/>
  <c r="W75" i="7"/>
  <c r="V75" i="7"/>
  <c r="U75" i="7"/>
  <c r="T75" i="7"/>
  <c r="S75" i="7"/>
  <c r="R75" i="7"/>
  <c r="Q75" i="7"/>
  <c r="Y74" i="7"/>
  <c r="X74" i="7"/>
  <c r="W74" i="7"/>
  <c r="V74" i="7"/>
  <c r="U74" i="7"/>
  <c r="T74" i="7"/>
  <c r="S74" i="7"/>
  <c r="R74" i="7"/>
  <c r="Q74" i="7"/>
  <c r="Y73" i="7"/>
  <c r="X73" i="7"/>
  <c r="W73" i="7"/>
  <c r="V73" i="7"/>
  <c r="U73" i="7"/>
  <c r="T73" i="7"/>
  <c r="S73" i="7"/>
  <c r="R73" i="7"/>
  <c r="Q73" i="7"/>
  <c r="Y72" i="7"/>
  <c r="X72" i="7"/>
  <c r="W72" i="7"/>
  <c r="V72" i="7"/>
  <c r="U72" i="7"/>
  <c r="T72" i="7"/>
  <c r="S72" i="7"/>
  <c r="R72" i="7"/>
  <c r="Q72" i="7"/>
  <c r="Y71" i="7"/>
  <c r="X71" i="7"/>
  <c r="W71" i="7"/>
  <c r="V71" i="7"/>
  <c r="U71" i="7"/>
  <c r="T71" i="7"/>
  <c r="S71" i="7"/>
  <c r="R71" i="7"/>
  <c r="Q71" i="7"/>
  <c r="Y70" i="7"/>
  <c r="X70" i="7"/>
  <c r="W70" i="7"/>
  <c r="V70" i="7"/>
  <c r="U70" i="7"/>
  <c r="T70" i="7"/>
  <c r="S70" i="7"/>
  <c r="R70" i="7"/>
  <c r="Q70" i="7"/>
  <c r="Y69" i="7"/>
  <c r="X69" i="7"/>
  <c r="W69" i="7"/>
  <c r="V69" i="7"/>
  <c r="U69" i="7"/>
  <c r="T69" i="7"/>
  <c r="S69" i="7"/>
  <c r="R69" i="7"/>
  <c r="Q69" i="7"/>
  <c r="Y68" i="7"/>
  <c r="X68" i="7"/>
  <c r="W68" i="7"/>
  <c r="V68" i="7"/>
  <c r="U68" i="7"/>
  <c r="T68" i="7"/>
  <c r="S68" i="7"/>
  <c r="R68" i="7"/>
  <c r="Q68" i="7"/>
  <c r="Y67" i="7"/>
  <c r="X67" i="7"/>
  <c r="W67" i="7"/>
  <c r="V67" i="7"/>
  <c r="U67" i="7"/>
  <c r="T67" i="7"/>
  <c r="S67" i="7"/>
  <c r="R67" i="7"/>
  <c r="Q67" i="7"/>
  <c r="Y66" i="7"/>
  <c r="X66" i="7"/>
  <c r="W66" i="7"/>
  <c r="V66" i="7"/>
  <c r="U66" i="7"/>
  <c r="T66" i="7"/>
  <c r="S66" i="7"/>
  <c r="R66" i="7"/>
  <c r="Q66" i="7"/>
  <c r="Y65" i="7"/>
  <c r="X65" i="7"/>
  <c r="W65" i="7"/>
  <c r="V65" i="7"/>
  <c r="U65" i="7"/>
  <c r="T65" i="7"/>
  <c r="S65" i="7"/>
  <c r="R65" i="7"/>
  <c r="Q65" i="7"/>
  <c r="Y64" i="7"/>
  <c r="X64" i="7"/>
  <c r="W64" i="7"/>
  <c r="V64" i="7"/>
  <c r="U64" i="7"/>
  <c r="T64" i="7"/>
  <c r="S64" i="7"/>
  <c r="R64" i="7"/>
  <c r="Q64" i="7"/>
  <c r="Y63" i="7"/>
  <c r="X63" i="7"/>
  <c r="W63" i="7"/>
  <c r="V63" i="7"/>
  <c r="U63" i="7"/>
  <c r="T63" i="7"/>
  <c r="S63" i="7"/>
  <c r="R63" i="7"/>
  <c r="Q63" i="7"/>
  <c r="Y62" i="7"/>
  <c r="X62" i="7"/>
  <c r="W62" i="7"/>
  <c r="V62" i="7"/>
  <c r="U62" i="7"/>
  <c r="T62" i="7"/>
  <c r="S62" i="7"/>
  <c r="R62" i="7"/>
  <c r="Q62" i="7"/>
  <c r="Y61" i="7"/>
  <c r="X61" i="7"/>
  <c r="W61" i="7"/>
  <c r="V61" i="7"/>
  <c r="U61" i="7"/>
  <c r="T61" i="7"/>
  <c r="S61" i="7"/>
  <c r="R61" i="7"/>
  <c r="Q61" i="7"/>
  <c r="Y60" i="7"/>
  <c r="X60" i="7"/>
  <c r="W60" i="7"/>
  <c r="V60" i="7"/>
  <c r="U60" i="7"/>
  <c r="T60" i="7"/>
  <c r="S60" i="7"/>
  <c r="R60" i="7"/>
  <c r="Q60" i="7"/>
  <c r="Y59" i="7"/>
  <c r="X59" i="7"/>
  <c r="W59" i="7"/>
  <c r="V59" i="7"/>
  <c r="U59" i="7"/>
  <c r="T59" i="7"/>
  <c r="S59" i="7"/>
  <c r="R59" i="7"/>
  <c r="Q59" i="7"/>
  <c r="Y58" i="7"/>
  <c r="X58" i="7"/>
  <c r="W58" i="7"/>
  <c r="V58" i="7"/>
  <c r="U58" i="7"/>
  <c r="T58" i="7"/>
  <c r="S58" i="7"/>
  <c r="R58" i="7"/>
  <c r="Q58" i="7"/>
  <c r="Y57" i="7"/>
  <c r="X57" i="7"/>
  <c r="W57" i="7"/>
  <c r="V57" i="7"/>
  <c r="U57" i="7"/>
  <c r="T57" i="7"/>
  <c r="S57" i="7"/>
  <c r="R57" i="7"/>
  <c r="Q57" i="7"/>
  <c r="Y56" i="7"/>
  <c r="X56" i="7"/>
  <c r="W56" i="7"/>
  <c r="V56" i="7"/>
  <c r="U56" i="7"/>
  <c r="T56" i="7"/>
  <c r="S56" i="7"/>
  <c r="R56" i="7"/>
  <c r="Q56" i="7"/>
  <c r="Y55" i="7"/>
  <c r="X55" i="7"/>
  <c r="W55" i="7"/>
  <c r="V55" i="7"/>
  <c r="U55" i="7"/>
  <c r="T55" i="7"/>
  <c r="S55" i="7"/>
  <c r="R55" i="7"/>
  <c r="Q55" i="7"/>
  <c r="Y54" i="7"/>
  <c r="X54" i="7"/>
  <c r="W54" i="7"/>
  <c r="V54" i="7"/>
  <c r="U54" i="7"/>
  <c r="T54" i="7"/>
  <c r="S54" i="7"/>
  <c r="R54" i="7"/>
  <c r="Q54" i="7"/>
  <c r="Y53" i="7"/>
  <c r="X53" i="7"/>
  <c r="W53" i="7"/>
  <c r="V53" i="7"/>
  <c r="U53" i="7"/>
  <c r="T53" i="7"/>
  <c r="S53" i="7"/>
  <c r="R53" i="7"/>
  <c r="Q53" i="7"/>
  <c r="Y52" i="7"/>
  <c r="X52" i="7"/>
  <c r="W52" i="7"/>
  <c r="V52" i="7"/>
  <c r="U52" i="7"/>
  <c r="T52" i="7"/>
  <c r="S52" i="7"/>
  <c r="R52" i="7"/>
  <c r="Q52" i="7"/>
  <c r="Y51" i="7"/>
  <c r="X51" i="7"/>
  <c r="W51" i="7"/>
  <c r="V51" i="7"/>
  <c r="U51" i="7"/>
  <c r="T51" i="7"/>
  <c r="S51" i="7"/>
  <c r="R51" i="7"/>
  <c r="Q51" i="7"/>
  <c r="Y50" i="7"/>
  <c r="X50" i="7"/>
  <c r="W50" i="7"/>
  <c r="V50" i="7"/>
  <c r="U50" i="7"/>
  <c r="T50" i="7"/>
  <c r="S50" i="7"/>
  <c r="R50" i="7"/>
  <c r="Q50" i="7"/>
  <c r="Y49" i="7"/>
  <c r="X49" i="7"/>
  <c r="W49" i="7"/>
  <c r="V49" i="7"/>
  <c r="U49" i="7"/>
  <c r="T49" i="7"/>
  <c r="S49" i="7"/>
  <c r="R49" i="7"/>
  <c r="Q49" i="7"/>
  <c r="Y48" i="7"/>
  <c r="X48" i="7"/>
  <c r="W48" i="7"/>
  <c r="V48" i="7"/>
  <c r="U48" i="7"/>
  <c r="T48" i="7"/>
  <c r="S48" i="7"/>
  <c r="R48" i="7"/>
  <c r="Q48" i="7"/>
  <c r="Y47" i="7"/>
  <c r="X47" i="7"/>
  <c r="W47" i="7"/>
  <c r="V47" i="7"/>
  <c r="U47" i="7"/>
  <c r="T47" i="7"/>
  <c r="S47" i="7"/>
  <c r="R47" i="7"/>
  <c r="Q47" i="7"/>
  <c r="Y46" i="7"/>
  <c r="X46" i="7"/>
  <c r="W46" i="7"/>
  <c r="V46" i="7"/>
  <c r="U46" i="7"/>
  <c r="T46" i="7"/>
  <c r="S46" i="7"/>
  <c r="R46" i="7"/>
  <c r="Q46" i="7"/>
  <c r="Y45" i="7"/>
  <c r="X45" i="7"/>
  <c r="W45" i="7"/>
  <c r="V45" i="7"/>
  <c r="U45" i="7"/>
  <c r="T45" i="7"/>
  <c r="S45" i="7"/>
  <c r="R45" i="7"/>
  <c r="Q45" i="7"/>
  <c r="Y44" i="7"/>
  <c r="X44" i="7"/>
  <c r="W44" i="7"/>
  <c r="V44" i="7"/>
  <c r="U44" i="7"/>
  <c r="T44" i="7"/>
  <c r="S44" i="7"/>
  <c r="R44" i="7"/>
  <c r="Q44" i="7"/>
  <c r="Y43" i="7"/>
  <c r="X43" i="7"/>
  <c r="W43" i="7"/>
  <c r="V43" i="7"/>
  <c r="U43" i="7"/>
  <c r="T43" i="7"/>
  <c r="S43" i="7"/>
  <c r="R43" i="7"/>
  <c r="Q43" i="7"/>
  <c r="Y42" i="7"/>
  <c r="X42" i="7"/>
  <c r="W42" i="7"/>
  <c r="V42" i="7"/>
  <c r="U42" i="7"/>
  <c r="T42" i="7"/>
  <c r="S42" i="7"/>
  <c r="R42" i="7"/>
  <c r="Q42" i="7"/>
  <c r="Y41" i="7"/>
  <c r="X41" i="7"/>
  <c r="W41" i="7"/>
  <c r="V41" i="7"/>
  <c r="U41" i="7"/>
  <c r="T41" i="7"/>
  <c r="S41" i="7"/>
  <c r="R41" i="7"/>
  <c r="Q41" i="7"/>
  <c r="Y40" i="7"/>
  <c r="X40" i="7"/>
  <c r="W40" i="7"/>
  <c r="V40" i="7"/>
  <c r="U40" i="7"/>
  <c r="T40" i="7"/>
  <c r="S40" i="7"/>
  <c r="R40" i="7"/>
  <c r="Q40" i="7"/>
  <c r="Y39" i="7"/>
  <c r="X39" i="7"/>
  <c r="W39" i="7"/>
  <c r="V39" i="7"/>
  <c r="U39" i="7"/>
  <c r="T39" i="7"/>
  <c r="S39" i="7"/>
  <c r="R39" i="7"/>
  <c r="Q39" i="7"/>
  <c r="Y38" i="7"/>
  <c r="X38" i="7"/>
  <c r="W38" i="7"/>
  <c r="V38" i="7"/>
  <c r="U38" i="7"/>
  <c r="T38" i="7"/>
  <c r="S38" i="7"/>
  <c r="R38" i="7"/>
  <c r="Q38" i="7"/>
  <c r="Y37" i="7"/>
  <c r="X37" i="7"/>
  <c r="W37" i="7"/>
  <c r="V37" i="7"/>
  <c r="U37" i="7"/>
  <c r="T37" i="7"/>
  <c r="S37" i="7"/>
  <c r="R37" i="7"/>
  <c r="Q37" i="7"/>
  <c r="Y36" i="7"/>
  <c r="X36" i="7"/>
  <c r="W36" i="7"/>
  <c r="V36" i="7"/>
  <c r="U36" i="7"/>
  <c r="T36" i="7"/>
  <c r="S36" i="7"/>
  <c r="R36" i="7"/>
  <c r="Q36" i="7"/>
  <c r="Y35" i="7"/>
  <c r="X35" i="7"/>
  <c r="W35" i="7"/>
  <c r="V35" i="7"/>
  <c r="U35" i="7"/>
  <c r="T35" i="7"/>
  <c r="S35" i="7"/>
  <c r="R35" i="7"/>
  <c r="Q35" i="7"/>
  <c r="Y34" i="7"/>
  <c r="X34" i="7"/>
  <c r="W34" i="7"/>
  <c r="V34" i="7"/>
  <c r="U34" i="7"/>
  <c r="T34" i="7"/>
  <c r="S34" i="7"/>
  <c r="R34" i="7"/>
  <c r="Q34" i="7"/>
  <c r="Y33" i="7"/>
  <c r="X33" i="7"/>
  <c r="W33" i="7"/>
  <c r="V33" i="7"/>
  <c r="U33" i="7"/>
  <c r="T33" i="7"/>
  <c r="S33" i="7"/>
  <c r="R33" i="7"/>
  <c r="Q33" i="7"/>
  <c r="Y32" i="7"/>
  <c r="X32" i="7"/>
  <c r="W32" i="7"/>
  <c r="V32" i="7"/>
  <c r="U32" i="7"/>
  <c r="T32" i="7"/>
  <c r="S32" i="7"/>
  <c r="R32" i="7"/>
  <c r="Q32" i="7"/>
  <c r="Y31" i="7"/>
  <c r="X31" i="7"/>
  <c r="W31" i="7"/>
  <c r="V31" i="7"/>
  <c r="U31" i="7"/>
  <c r="T31" i="7"/>
  <c r="S31" i="7"/>
  <c r="R31" i="7"/>
  <c r="Q31" i="7"/>
  <c r="Y30" i="7"/>
  <c r="X30" i="7"/>
  <c r="W30" i="7"/>
  <c r="V30" i="7"/>
  <c r="U30" i="7"/>
  <c r="T30" i="7"/>
  <c r="S30" i="7"/>
  <c r="R30" i="7"/>
  <c r="Q30" i="7"/>
  <c r="Y29" i="7"/>
  <c r="X29" i="7"/>
  <c r="W29" i="7"/>
  <c r="V29" i="7"/>
  <c r="U29" i="7"/>
  <c r="T29" i="7"/>
  <c r="S29" i="7"/>
  <c r="R29" i="7"/>
  <c r="Q29" i="7"/>
  <c r="Y28" i="7"/>
  <c r="X28" i="7"/>
  <c r="W28" i="7"/>
  <c r="V28" i="7"/>
  <c r="U28" i="7"/>
  <c r="T28" i="7"/>
  <c r="S28" i="7"/>
  <c r="R28" i="7"/>
  <c r="Q28" i="7"/>
  <c r="Y27" i="7"/>
  <c r="X27" i="7"/>
  <c r="W27" i="7"/>
  <c r="V27" i="7"/>
  <c r="U27" i="7"/>
  <c r="T27" i="7"/>
  <c r="S27" i="7"/>
  <c r="R27" i="7"/>
  <c r="Q27" i="7"/>
  <c r="Y26" i="7"/>
  <c r="X26" i="7"/>
  <c r="W26" i="7"/>
  <c r="V26" i="7"/>
  <c r="U26" i="7"/>
  <c r="T26" i="7"/>
  <c r="S26" i="7"/>
  <c r="R26" i="7"/>
  <c r="Q26" i="7"/>
  <c r="Y25" i="7"/>
  <c r="X25" i="7"/>
  <c r="W25" i="7"/>
  <c r="V25" i="7"/>
  <c r="U25" i="7"/>
  <c r="T25" i="7"/>
  <c r="S25" i="7"/>
  <c r="R25" i="7"/>
  <c r="Q25" i="7"/>
  <c r="Y24" i="7"/>
  <c r="X24" i="7"/>
  <c r="W24" i="7"/>
  <c r="V24" i="7"/>
  <c r="U24" i="7"/>
  <c r="T24" i="7"/>
  <c r="S24" i="7"/>
  <c r="R24" i="7"/>
  <c r="Q24" i="7"/>
  <c r="Y23" i="7"/>
  <c r="X23" i="7"/>
  <c r="W23" i="7"/>
  <c r="V23" i="7"/>
  <c r="U23" i="7"/>
  <c r="T23" i="7"/>
  <c r="S23" i="7"/>
  <c r="R23" i="7"/>
  <c r="Q23" i="7"/>
  <c r="Y22" i="7"/>
  <c r="X22" i="7"/>
  <c r="W22" i="7"/>
  <c r="V22" i="7"/>
  <c r="AC22" i="7" s="1"/>
  <c r="U22" i="7"/>
  <c r="T22" i="7"/>
  <c r="S22" i="7"/>
  <c r="R22" i="7"/>
  <c r="Q22" i="7"/>
  <c r="Y21" i="7"/>
  <c r="X21" i="7"/>
  <c r="W21" i="7"/>
  <c r="V21" i="7"/>
  <c r="U21" i="7"/>
  <c r="T21" i="7"/>
  <c r="S21" i="7"/>
  <c r="R21" i="7"/>
  <c r="Q21" i="7"/>
  <c r="Y20" i="7"/>
  <c r="X20" i="7"/>
  <c r="W20" i="7"/>
  <c r="V20" i="7"/>
  <c r="U20" i="7"/>
  <c r="T20" i="7"/>
  <c r="S20" i="7"/>
  <c r="R20" i="7"/>
  <c r="Q20" i="7"/>
  <c r="Y19" i="7"/>
  <c r="X19" i="7"/>
  <c r="W19" i="7"/>
  <c r="V19" i="7"/>
  <c r="U19" i="7"/>
  <c r="T19" i="7"/>
  <c r="S19" i="7"/>
  <c r="R19" i="7"/>
  <c r="Q19" i="7"/>
  <c r="Y18" i="7"/>
  <c r="X18" i="7"/>
  <c r="W18" i="7"/>
  <c r="V18" i="7"/>
  <c r="U18" i="7"/>
  <c r="T18" i="7"/>
  <c r="S18" i="7"/>
  <c r="R18" i="7"/>
  <c r="Q18" i="7"/>
  <c r="Y17" i="7"/>
  <c r="X17" i="7"/>
  <c r="W17" i="7"/>
  <c r="V17" i="7"/>
  <c r="U17" i="7"/>
  <c r="T17" i="7"/>
  <c r="S17" i="7"/>
  <c r="R17" i="7"/>
  <c r="Q17" i="7"/>
  <c r="Y16" i="7"/>
  <c r="X16" i="7"/>
  <c r="W16" i="7"/>
  <c r="V16" i="7"/>
  <c r="U16" i="7"/>
  <c r="T16" i="7"/>
  <c r="S16" i="7"/>
  <c r="R16" i="7"/>
  <c r="Q16" i="7"/>
  <c r="Y15" i="7"/>
  <c r="X15" i="7"/>
  <c r="W15" i="7"/>
  <c r="V15" i="7"/>
  <c r="U15" i="7"/>
  <c r="T15" i="7"/>
  <c r="S15" i="7"/>
  <c r="R15" i="7"/>
  <c r="Q15" i="7"/>
  <c r="Y14" i="7"/>
  <c r="X14" i="7"/>
  <c r="W14" i="7"/>
  <c r="V14" i="7"/>
  <c r="U14" i="7"/>
  <c r="T14" i="7"/>
  <c r="S14" i="7"/>
  <c r="R14" i="7"/>
  <c r="Q14" i="7"/>
  <c r="Y13" i="7"/>
  <c r="X13" i="7"/>
  <c r="W13" i="7"/>
  <c r="V13" i="7"/>
  <c r="U13" i="7"/>
  <c r="T13" i="7"/>
  <c r="S13" i="7"/>
  <c r="R13" i="7"/>
  <c r="Q13" i="7"/>
  <c r="Y12" i="7"/>
  <c r="X12" i="7"/>
  <c r="W12" i="7"/>
  <c r="V12" i="7"/>
  <c r="U12" i="7"/>
  <c r="T12" i="7"/>
  <c r="S12" i="7"/>
  <c r="R12" i="7"/>
  <c r="Q12" i="7"/>
  <c r="Y11" i="7"/>
  <c r="X11" i="7"/>
  <c r="W11" i="7"/>
  <c r="V11" i="7"/>
  <c r="U11" i="7"/>
  <c r="T11" i="7"/>
  <c r="S11" i="7"/>
  <c r="R11" i="7"/>
  <c r="Q11" i="7"/>
  <c r="Y10" i="7"/>
  <c r="X10" i="7"/>
  <c r="W10" i="7"/>
  <c r="V10" i="7"/>
  <c r="U10" i="7"/>
  <c r="T10" i="7"/>
  <c r="S10" i="7"/>
  <c r="R10" i="7"/>
  <c r="Q10" i="7"/>
  <c r="Y9" i="7"/>
  <c r="X9" i="7"/>
  <c r="W9" i="7"/>
  <c r="V9" i="7"/>
  <c r="U9" i="7"/>
  <c r="T9" i="7"/>
  <c r="S9" i="7"/>
  <c r="R9" i="7"/>
  <c r="Q9" i="7"/>
  <c r="Y8" i="7"/>
  <c r="X8" i="7"/>
  <c r="W8" i="7"/>
  <c r="V8" i="7"/>
  <c r="U8" i="7"/>
  <c r="T8" i="7"/>
  <c r="S8" i="7"/>
  <c r="R8" i="7"/>
  <c r="Q8" i="7"/>
  <c r="Y7" i="7"/>
  <c r="X7" i="7"/>
  <c r="W7" i="7"/>
  <c r="V7" i="7"/>
  <c r="U7" i="7"/>
  <c r="T7" i="7"/>
  <c r="S7" i="7"/>
  <c r="R7" i="7"/>
  <c r="Q7" i="7"/>
  <c r="Y6" i="7"/>
  <c r="X6" i="7"/>
  <c r="W6" i="7"/>
  <c r="V6" i="7"/>
  <c r="U6" i="7"/>
  <c r="T6" i="7"/>
  <c r="S6" i="7"/>
  <c r="R6" i="7"/>
  <c r="Q6" i="7"/>
  <c r="Y5" i="7"/>
  <c r="X5" i="7"/>
  <c r="W5" i="7"/>
  <c r="V5" i="7"/>
  <c r="U5" i="7"/>
  <c r="T5" i="7"/>
  <c r="S5" i="7"/>
  <c r="R5" i="7"/>
  <c r="Q5" i="7"/>
  <c r="Y4" i="7"/>
  <c r="X4" i="7"/>
  <c r="W4" i="7"/>
  <c r="V4" i="7"/>
  <c r="U4" i="7"/>
  <c r="T4" i="7"/>
  <c r="S4" i="7"/>
  <c r="R4" i="7"/>
  <c r="Q4" i="7"/>
  <c r="Y3" i="7"/>
  <c r="X3" i="7"/>
  <c r="W3" i="7"/>
  <c r="V3" i="7"/>
  <c r="U3" i="7"/>
  <c r="T3" i="7"/>
  <c r="S3" i="7"/>
  <c r="R3" i="7"/>
  <c r="Q3" i="7"/>
  <c r="X7" i="5"/>
  <c r="X265" i="5"/>
  <c r="U78" i="5"/>
  <c r="T85" i="5"/>
  <c r="T97" i="5"/>
  <c r="T117" i="5"/>
  <c r="T141" i="5"/>
  <c r="T145" i="5"/>
  <c r="T149" i="5"/>
  <c r="V154" i="5"/>
  <c r="U165" i="5"/>
  <c r="U173" i="5"/>
  <c r="T179" i="5"/>
  <c r="U197" i="5"/>
  <c r="T201" i="5"/>
  <c r="T213" i="5"/>
  <c r="V218" i="5"/>
  <c r="T227" i="5"/>
  <c r="T245" i="5"/>
  <c r="T267" i="5"/>
  <c r="V274" i="5"/>
  <c r="P4" i="5"/>
  <c r="U4" i="5" s="1"/>
  <c r="P5" i="5"/>
  <c r="P6" i="5"/>
  <c r="P7" i="5"/>
  <c r="P8" i="5"/>
  <c r="P9" i="5"/>
  <c r="P10" i="5"/>
  <c r="P11" i="5"/>
  <c r="P12" i="5"/>
  <c r="R12" i="5" s="1"/>
  <c r="P13" i="5"/>
  <c r="P14" i="5"/>
  <c r="P15" i="5"/>
  <c r="P16" i="5"/>
  <c r="P17" i="5"/>
  <c r="P18" i="5"/>
  <c r="T18" i="5" s="1"/>
  <c r="P19" i="5"/>
  <c r="P20" i="5"/>
  <c r="S20" i="5" s="1"/>
  <c r="P21" i="5"/>
  <c r="P22" i="5"/>
  <c r="P23" i="5"/>
  <c r="U23" i="5" s="1"/>
  <c r="P24" i="5"/>
  <c r="P25" i="5"/>
  <c r="P26" i="5"/>
  <c r="T26" i="5" s="1"/>
  <c r="P27" i="5"/>
  <c r="P28" i="5"/>
  <c r="Q28" i="5" s="1"/>
  <c r="P29" i="5"/>
  <c r="P30" i="5"/>
  <c r="P31" i="5"/>
  <c r="T31" i="5" s="1"/>
  <c r="P32" i="5"/>
  <c r="P33" i="5"/>
  <c r="T33" i="5" s="1"/>
  <c r="P34" i="5"/>
  <c r="P35" i="5"/>
  <c r="P36" i="5"/>
  <c r="Q36" i="5" s="1"/>
  <c r="P37" i="5"/>
  <c r="P38" i="5"/>
  <c r="P39" i="5"/>
  <c r="P40" i="5"/>
  <c r="P41" i="5"/>
  <c r="P42" i="5"/>
  <c r="P43" i="5"/>
  <c r="P44" i="5"/>
  <c r="Q44" i="5" s="1"/>
  <c r="P45" i="5"/>
  <c r="P46" i="5"/>
  <c r="P47" i="5"/>
  <c r="U47" i="5" s="1"/>
  <c r="P48" i="5"/>
  <c r="P49" i="5"/>
  <c r="P50" i="5"/>
  <c r="P51" i="5"/>
  <c r="T51" i="5" s="1"/>
  <c r="P52" i="5"/>
  <c r="U52" i="5" s="1"/>
  <c r="P53" i="5"/>
  <c r="P54" i="5"/>
  <c r="P55" i="5"/>
  <c r="U55" i="5" s="1"/>
  <c r="P56" i="5"/>
  <c r="P57" i="5"/>
  <c r="P58" i="5"/>
  <c r="W58" i="5" s="1"/>
  <c r="P59" i="5"/>
  <c r="P60" i="5"/>
  <c r="Q60" i="5" s="1"/>
  <c r="P61" i="5"/>
  <c r="P62" i="5"/>
  <c r="P63" i="5"/>
  <c r="T63" i="5" s="1"/>
  <c r="P64" i="5"/>
  <c r="P65" i="5"/>
  <c r="P66" i="5"/>
  <c r="P67" i="5"/>
  <c r="P68" i="5"/>
  <c r="Q68" i="5" s="1"/>
  <c r="P69" i="5"/>
  <c r="P70" i="5"/>
  <c r="P71" i="5"/>
  <c r="U71" i="5" s="1"/>
  <c r="P72" i="5"/>
  <c r="P73" i="5"/>
  <c r="P74" i="5"/>
  <c r="T74" i="5" s="1"/>
  <c r="P75" i="5"/>
  <c r="P76" i="5"/>
  <c r="Q76" i="5" s="1"/>
  <c r="P77" i="5"/>
  <c r="P78" i="5"/>
  <c r="P79" i="5"/>
  <c r="T79" i="5" s="1"/>
  <c r="P80" i="5"/>
  <c r="P81" i="5"/>
  <c r="P82" i="5"/>
  <c r="T82" i="5" s="1"/>
  <c r="P83" i="5"/>
  <c r="T83" i="5" s="1"/>
  <c r="P84" i="5"/>
  <c r="U84" i="5" s="1"/>
  <c r="P85" i="5"/>
  <c r="P86" i="5"/>
  <c r="U86" i="5" s="1"/>
  <c r="P87" i="5"/>
  <c r="T87" i="5" s="1"/>
  <c r="P88" i="5"/>
  <c r="P89" i="5"/>
  <c r="P90" i="5"/>
  <c r="U90" i="5" s="1"/>
  <c r="P91" i="5"/>
  <c r="T91" i="5" s="1"/>
  <c r="P92" i="5"/>
  <c r="Q92" i="5" s="1"/>
  <c r="P93" i="5"/>
  <c r="P94" i="5"/>
  <c r="P95" i="5"/>
  <c r="P96" i="5"/>
  <c r="P97" i="5"/>
  <c r="P98" i="5"/>
  <c r="T98" i="5" s="1"/>
  <c r="P99" i="5"/>
  <c r="T99" i="5" s="1"/>
  <c r="P100" i="5"/>
  <c r="U100" i="5" s="1"/>
  <c r="P101" i="5"/>
  <c r="P102" i="5"/>
  <c r="P103" i="5"/>
  <c r="U103" i="5" s="1"/>
  <c r="P104" i="5"/>
  <c r="P105" i="5"/>
  <c r="P106" i="5"/>
  <c r="U106" i="5" s="1"/>
  <c r="P107" i="5"/>
  <c r="U107" i="5" s="1"/>
  <c r="P108" i="5"/>
  <c r="Q108" i="5" s="1"/>
  <c r="P109" i="5"/>
  <c r="P110" i="5"/>
  <c r="P111" i="5"/>
  <c r="U111" i="5" s="1"/>
  <c r="P112" i="5"/>
  <c r="P113" i="5"/>
  <c r="P114" i="5"/>
  <c r="W114" i="5" s="1"/>
  <c r="P115" i="5"/>
  <c r="U115" i="5" s="1"/>
  <c r="P116" i="5"/>
  <c r="U116" i="5" s="1"/>
  <c r="P117" i="5"/>
  <c r="P118" i="5"/>
  <c r="T118" i="5" s="1"/>
  <c r="P119" i="5"/>
  <c r="P120" i="5"/>
  <c r="P121" i="5"/>
  <c r="P122" i="5"/>
  <c r="X122" i="5" s="1"/>
  <c r="P123" i="5"/>
  <c r="U123" i="5" s="1"/>
  <c r="P124" i="5"/>
  <c r="R124" i="5" s="1"/>
  <c r="P125" i="5"/>
  <c r="P126" i="5"/>
  <c r="U126" i="5" s="1"/>
  <c r="P127" i="5"/>
  <c r="P128" i="5"/>
  <c r="R128" i="5" s="1"/>
  <c r="P129" i="5"/>
  <c r="P130" i="5"/>
  <c r="U130" i="5" s="1"/>
  <c r="P131" i="5"/>
  <c r="T131" i="5" s="1"/>
  <c r="P132" i="5"/>
  <c r="Q132" i="5" s="1"/>
  <c r="P133" i="5"/>
  <c r="P134" i="5"/>
  <c r="P135" i="5"/>
  <c r="T135" i="5" s="1"/>
  <c r="P136" i="5"/>
  <c r="P137" i="5"/>
  <c r="P138" i="5"/>
  <c r="U138" i="5" s="1"/>
  <c r="P139" i="5"/>
  <c r="T139" i="5" s="1"/>
  <c r="P140" i="5"/>
  <c r="Q140" i="5" s="1"/>
  <c r="P141" i="5"/>
  <c r="P142" i="5"/>
  <c r="P143" i="5"/>
  <c r="X143" i="5" s="1"/>
  <c r="P144" i="5"/>
  <c r="Q144" i="5" s="1"/>
  <c r="P145" i="5"/>
  <c r="P146" i="5"/>
  <c r="U146" i="5" s="1"/>
  <c r="P147" i="5"/>
  <c r="X147" i="5" s="1"/>
  <c r="P148" i="5"/>
  <c r="T148" i="5" s="1"/>
  <c r="P149" i="5"/>
  <c r="P150" i="5"/>
  <c r="P151" i="5"/>
  <c r="T151" i="5" s="1"/>
  <c r="P152" i="5"/>
  <c r="P153" i="5"/>
  <c r="P154" i="5"/>
  <c r="U154" i="5" s="1"/>
  <c r="P155" i="5"/>
  <c r="T155" i="5" s="1"/>
  <c r="P156" i="5"/>
  <c r="U156" i="5" s="1"/>
  <c r="P157" i="5"/>
  <c r="P158" i="5"/>
  <c r="U158" i="5" s="1"/>
  <c r="P159" i="5"/>
  <c r="T159" i="5" s="1"/>
  <c r="P160" i="5"/>
  <c r="Q160" i="5" s="1"/>
  <c r="P161" i="5"/>
  <c r="P162" i="5"/>
  <c r="U162" i="5" s="1"/>
  <c r="P163" i="5"/>
  <c r="T163" i="5" s="1"/>
  <c r="P164" i="5"/>
  <c r="R164" i="5" s="1"/>
  <c r="P165" i="5"/>
  <c r="P166" i="5"/>
  <c r="P167" i="5"/>
  <c r="T167" i="5" s="1"/>
  <c r="P168" i="5"/>
  <c r="P169" i="5"/>
  <c r="P170" i="5"/>
  <c r="U170" i="5" s="1"/>
  <c r="P171" i="5"/>
  <c r="P172" i="5"/>
  <c r="Q172" i="5" s="1"/>
  <c r="P173" i="5"/>
  <c r="T173" i="5" s="1"/>
  <c r="P174" i="5"/>
  <c r="P175" i="5"/>
  <c r="P176" i="5"/>
  <c r="Q176" i="5" s="1"/>
  <c r="P177" i="5"/>
  <c r="U177" i="5" s="1"/>
  <c r="P178" i="5"/>
  <c r="U178" i="5" s="1"/>
  <c r="P179" i="5"/>
  <c r="P180" i="5"/>
  <c r="T180" i="5" s="1"/>
  <c r="P181" i="5"/>
  <c r="T181" i="5" s="1"/>
  <c r="P182" i="5"/>
  <c r="P183" i="5"/>
  <c r="T183" i="5" s="1"/>
  <c r="P184" i="5"/>
  <c r="P185" i="5"/>
  <c r="P186" i="5"/>
  <c r="U186" i="5" s="1"/>
  <c r="P187" i="5"/>
  <c r="T187" i="5" s="1"/>
  <c r="P188" i="5"/>
  <c r="T188" i="5" s="1"/>
  <c r="P189" i="5"/>
  <c r="P190" i="5"/>
  <c r="P191" i="5"/>
  <c r="T191" i="5" s="1"/>
  <c r="P192" i="5"/>
  <c r="P193" i="5"/>
  <c r="P194" i="5"/>
  <c r="U194" i="5" s="1"/>
  <c r="P195" i="5"/>
  <c r="T195" i="5" s="1"/>
  <c r="P196" i="5"/>
  <c r="S196" i="5" s="1"/>
  <c r="P197" i="5"/>
  <c r="P198" i="5"/>
  <c r="U198" i="5" s="1"/>
  <c r="P199" i="5"/>
  <c r="T199" i="5" s="1"/>
  <c r="P200" i="5"/>
  <c r="P201" i="5"/>
  <c r="P202" i="5"/>
  <c r="U202" i="5" s="1"/>
  <c r="P203" i="5"/>
  <c r="P204" i="5"/>
  <c r="Q204" i="5" s="1"/>
  <c r="P205" i="5"/>
  <c r="T205" i="5" s="1"/>
  <c r="P206" i="5"/>
  <c r="P207" i="5"/>
  <c r="P208" i="5"/>
  <c r="T208" i="5" s="1"/>
  <c r="P209" i="5"/>
  <c r="T209" i="5" s="1"/>
  <c r="P210" i="5"/>
  <c r="U210" i="5" s="1"/>
  <c r="P211" i="5"/>
  <c r="T211" i="5" s="1"/>
  <c r="P212" i="5"/>
  <c r="T212" i="5" s="1"/>
  <c r="P213" i="5"/>
  <c r="P214" i="5"/>
  <c r="P215" i="5"/>
  <c r="T215" i="5" s="1"/>
  <c r="P216" i="5"/>
  <c r="P217" i="5"/>
  <c r="P218" i="5"/>
  <c r="U218" i="5" s="1"/>
  <c r="P219" i="5"/>
  <c r="T219" i="5" s="1"/>
  <c r="P220" i="5"/>
  <c r="U220" i="5" s="1"/>
  <c r="P221" i="5"/>
  <c r="P222" i="5"/>
  <c r="U222" i="5" s="1"/>
  <c r="P223" i="5"/>
  <c r="T223" i="5" s="1"/>
  <c r="P224" i="5"/>
  <c r="P225" i="5"/>
  <c r="P226" i="5"/>
  <c r="U226" i="5" s="1"/>
  <c r="P227" i="5"/>
  <c r="P228" i="5"/>
  <c r="Q228" i="5" s="1"/>
  <c r="P229" i="5"/>
  <c r="U229" i="5" s="1"/>
  <c r="P230" i="5"/>
  <c r="U230" i="5" s="1"/>
  <c r="P231" i="5"/>
  <c r="T231" i="5" s="1"/>
  <c r="P232" i="5"/>
  <c r="P233" i="5"/>
  <c r="T233" i="5" s="1"/>
  <c r="P234" i="5"/>
  <c r="U234" i="5" s="1"/>
  <c r="P235" i="5"/>
  <c r="P236" i="5"/>
  <c r="W236" i="5" s="1"/>
  <c r="P237" i="5"/>
  <c r="T237" i="5" s="1"/>
  <c r="P238" i="5"/>
  <c r="P239" i="5"/>
  <c r="P240" i="5"/>
  <c r="P241" i="5"/>
  <c r="T241" i="5" s="1"/>
  <c r="P242" i="5"/>
  <c r="U242" i="5" s="1"/>
  <c r="P243" i="5"/>
  <c r="T243" i="5" s="1"/>
  <c r="P244" i="5"/>
  <c r="X244" i="5" s="1"/>
  <c r="P245" i="5"/>
  <c r="P246" i="5"/>
  <c r="P247" i="5"/>
  <c r="T247" i="5" s="1"/>
  <c r="P248" i="5"/>
  <c r="P249" i="5"/>
  <c r="P250" i="5"/>
  <c r="T250" i="5" s="1"/>
  <c r="P251" i="5"/>
  <c r="X251" i="5" s="1"/>
  <c r="P252" i="5"/>
  <c r="W252" i="5" s="1"/>
  <c r="P253" i="5"/>
  <c r="U253" i="5" s="1"/>
  <c r="P254" i="5"/>
  <c r="P255" i="5"/>
  <c r="T255" i="5" s="1"/>
  <c r="P256" i="5"/>
  <c r="P257" i="5"/>
  <c r="P258" i="5"/>
  <c r="T258" i="5" s="1"/>
  <c r="P259" i="5"/>
  <c r="T259" i="5" s="1"/>
  <c r="P260" i="5"/>
  <c r="W260" i="5" s="1"/>
  <c r="P261" i="5"/>
  <c r="T261" i="5" s="1"/>
  <c r="P262" i="5"/>
  <c r="P263" i="5"/>
  <c r="T263" i="5" s="1"/>
  <c r="P264" i="5"/>
  <c r="P265" i="5"/>
  <c r="P266" i="5"/>
  <c r="T266" i="5" s="1"/>
  <c r="P267" i="5"/>
  <c r="X267" i="5" s="1"/>
  <c r="P268" i="5"/>
  <c r="X268" i="5" s="1"/>
  <c r="P269" i="5"/>
  <c r="T269" i="5" s="1"/>
  <c r="P270" i="5"/>
  <c r="P271" i="5"/>
  <c r="T271" i="5" s="1"/>
  <c r="P272" i="5"/>
  <c r="T272" i="5" s="1"/>
  <c r="P273" i="5"/>
  <c r="P274" i="5"/>
  <c r="T274" i="5" s="1"/>
  <c r="P275" i="5"/>
  <c r="T275" i="5" s="1"/>
  <c r="P276" i="5"/>
  <c r="T276" i="5" s="1"/>
  <c r="P277" i="5"/>
  <c r="T277" i="5" s="1"/>
  <c r="P278" i="5"/>
  <c r="P279" i="5"/>
  <c r="X279" i="5" s="1"/>
  <c r="P280" i="5"/>
  <c r="L4" i="5"/>
  <c r="L5" i="5"/>
  <c r="S5" i="5" s="1"/>
  <c r="L6" i="5"/>
  <c r="L7" i="5"/>
  <c r="S7" i="5" s="1"/>
  <c r="L8" i="5"/>
  <c r="L9" i="5"/>
  <c r="L10" i="5"/>
  <c r="L11" i="5"/>
  <c r="Y11" i="5" s="1"/>
  <c r="L12" i="5"/>
  <c r="L13" i="5"/>
  <c r="L14" i="5"/>
  <c r="L15" i="5"/>
  <c r="S15" i="5" s="1"/>
  <c r="L16" i="5"/>
  <c r="S16" i="5" s="1"/>
  <c r="L17" i="5"/>
  <c r="L18" i="5"/>
  <c r="L19" i="5"/>
  <c r="L20" i="5"/>
  <c r="L21" i="5"/>
  <c r="S21" i="5" s="1"/>
  <c r="L22" i="5"/>
  <c r="L23" i="5"/>
  <c r="S23" i="5" s="1"/>
  <c r="L24" i="5"/>
  <c r="S24" i="5" s="1"/>
  <c r="L25" i="5"/>
  <c r="Y25" i="5" s="1"/>
  <c r="L26" i="5"/>
  <c r="L27" i="5"/>
  <c r="L28" i="5"/>
  <c r="L29" i="5"/>
  <c r="S29" i="5" s="1"/>
  <c r="L30" i="5"/>
  <c r="L31" i="5"/>
  <c r="S31" i="5" s="1"/>
  <c r="L32" i="5"/>
  <c r="S32" i="5" s="1"/>
  <c r="L33" i="5"/>
  <c r="L34" i="5"/>
  <c r="L35" i="5"/>
  <c r="L36" i="5"/>
  <c r="L37" i="5"/>
  <c r="S37" i="5" s="1"/>
  <c r="L38" i="5"/>
  <c r="L39" i="5"/>
  <c r="S39" i="5" s="1"/>
  <c r="L40" i="5"/>
  <c r="L41" i="5"/>
  <c r="L42" i="5"/>
  <c r="L43" i="5"/>
  <c r="L44" i="5"/>
  <c r="L45" i="5"/>
  <c r="L46" i="5"/>
  <c r="L47" i="5"/>
  <c r="S47" i="5" s="1"/>
  <c r="L48" i="5"/>
  <c r="S48" i="5" s="1"/>
  <c r="L49" i="5"/>
  <c r="L50" i="5"/>
  <c r="L51" i="5"/>
  <c r="L52" i="5"/>
  <c r="L53" i="5"/>
  <c r="L54" i="5"/>
  <c r="L55" i="5"/>
  <c r="S55" i="5" s="1"/>
  <c r="L56" i="5"/>
  <c r="L57" i="5"/>
  <c r="Y57" i="5" s="1"/>
  <c r="L58" i="5"/>
  <c r="L59" i="5"/>
  <c r="L60" i="5"/>
  <c r="L61" i="5"/>
  <c r="L62" i="5"/>
  <c r="L63" i="5"/>
  <c r="Y63" i="5" s="1"/>
  <c r="L64" i="5"/>
  <c r="S64" i="5" s="1"/>
  <c r="L65" i="5"/>
  <c r="Y65" i="5" s="1"/>
  <c r="L66" i="5"/>
  <c r="L67" i="5"/>
  <c r="L68" i="5"/>
  <c r="L69" i="5"/>
  <c r="Y69" i="5" s="1"/>
  <c r="L70" i="5"/>
  <c r="L71" i="5"/>
  <c r="S71" i="5" s="1"/>
  <c r="L72" i="5"/>
  <c r="L73" i="5"/>
  <c r="L74" i="5"/>
  <c r="L75" i="5"/>
  <c r="L76" i="5"/>
  <c r="L77" i="5"/>
  <c r="S77" i="5" s="1"/>
  <c r="L78" i="5"/>
  <c r="L79" i="5"/>
  <c r="Y79" i="5" s="1"/>
  <c r="L80" i="5"/>
  <c r="S80" i="5" s="1"/>
  <c r="L81" i="5"/>
  <c r="L82" i="5"/>
  <c r="L83" i="5"/>
  <c r="L84" i="5"/>
  <c r="L85" i="5"/>
  <c r="L86" i="5"/>
  <c r="L87" i="5"/>
  <c r="S87" i="5" s="1"/>
  <c r="L88" i="5"/>
  <c r="S88" i="5" s="1"/>
  <c r="L89" i="5"/>
  <c r="L90" i="5"/>
  <c r="L91" i="5"/>
  <c r="Y91" i="5" s="1"/>
  <c r="L92" i="5"/>
  <c r="V92" i="5" s="1"/>
  <c r="L93" i="5"/>
  <c r="S93" i="5" s="1"/>
  <c r="L94" i="5"/>
  <c r="L95" i="5"/>
  <c r="Y95" i="5" s="1"/>
  <c r="L96" i="5"/>
  <c r="L97" i="5"/>
  <c r="L98" i="5"/>
  <c r="L99" i="5"/>
  <c r="Y99" i="5" s="1"/>
  <c r="L100" i="5"/>
  <c r="L101" i="5"/>
  <c r="L102" i="5"/>
  <c r="L103" i="5"/>
  <c r="Y103" i="5" s="1"/>
  <c r="L104" i="5"/>
  <c r="S104" i="5" s="1"/>
  <c r="L105" i="5"/>
  <c r="Y105" i="5" s="1"/>
  <c r="L106" i="5"/>
  <c r="L107" i="5"/>
  <c r="L108" i="5"/>
  <c r="L109" i="5"/>
  <c r="L110" i="5"/>
  <c r="L111" i="5"/>
  <c r="Y111" i="5" s="1"/>
  <c r="L112" i="5"/>
  <c r="S112" i="5" s="1"/>
  <c r="L113" i="5"/>
  <c r="L114" i="5"/>
  <c r="L115" i="5"/>
  <c r="L116" i="5"/>
  <c r="L117" i="5"/>
  <c r="L118" i="5"/>
  <c r="L119" i="5"/>
  <c r="Y119" i="5" s="1"/>
  <c r="L120" i="5"/>
  <c r="L121" i="5"/>
  <c r="Y121" i="5" s="1"/>
  <c r="L122" i="5"/>
  <c r="L123" i="5"/>
  <c r="L124" i="5"/>
  <c r="L125" i="5"/>
  <c r="L126" i="5"/>
  <c r="L127" i="5"/>
  <c r="Y127" i="5" s="1"/>
  <c r="L128" i="5"/>
  <c r="L129" i="5"/>
  <c r="L130" i="5"/>
  <c r="V130" i="5" s="1"/>
  <c r="L131" i="5"/>
  <c r="Y131" i="5" s="1"/>
  <c r="L132" i="5"/>
  <c r="L133" i="5"/>
  <c r="L134" i="5"/>
  <c r="L135" i="5"/>
  <c r="Y135" i="5" s="1"/>
  <c r="L136" i="5"/>
  <c r="L137" i="5"/>
  <c r="L138" i="5"/>
  <c r="L139" i="5"/>
  <c r="L140" i="5"/>
  <c r="L141" i="5"/>
  <c r="S141" i="5" s="1"/>
  <c r="L142" i="5"/>
  <c r="L143" i="5"/>
  <c r="Y143" i="5" s="1"/>
  <c r="L144" i="5"/>
  <c r="L145" i="5"/>
  <c r="L146" i="5"/>
  <c r="L147" i="5"/>
  <c r="Y147" i="5" s="1"/>
  <c r="L148" i="5"/>
  <c r="L149" i="5"/>
  <c r="L150" i="5"/>
  <c r="V150" i="5" s="1"/>
  <c r="L151" i="5"/>
  <c r="Y151" i="5" s="1"/>
  <c r="L152" i="5"/>
  <c r="L153" i="5"/>
  <c r="L154" i="5"/>
  <c r="L155" i="5"/>
  <c r="Y155" i="5" s="1"/>
  <c r="L156" i="5"/>
  <c r="L157" i="5"/>
  <c r="L158" i="5"/>
  <c r="V158" i="5" s="1"/>
  <c r="L159" i="5"/>
  <c r="Y159" i="5" s="1"/>
  <c r="L160" i="5"/>
  <c r="L161" i="5"/>
  <c r="Y161" i="5" s="1"/>
  <c r="L162" i="5"/>
  <c r="V162" i="5" s="1"/>
  <c r="L163" i="5"/>
  <c r="L164" i="5"/>
  <c r="L165" i="5"/>
  <c r="L166" i="5"/>
  <c r="V166" i="5" s="1"/>
  <c r="L167" i="5"/>
  <c r="Y167" i="5" s="1"/>
  <c r="L168" i="5"/>
  <c r="Y168" i="5" s="1"/>
  <c r="L169" i="5"/>
  <c r="Y169" i="5" s="1"/>
  <c r="L170" i="5"/>
  <c r="L171" i="5"/>
  <c r="L172" i="5"/>
  <c r="L173" i="5"/>
  <c r="Y173" i="5" s="1"/>
  <c r="L174" i="5"/>
  <c r="L175" i="5"/>
  <c r="Y175" i="5" s="1"/>
  <c r="L176" i="5"/>
  <c r="L177" i="5"/>
  <c r="L178" i="5"/>
  <c r="L179" i="5"/>
  <c r="Y179" i="5" s="1"/>
  <c r="L180" i="5"/>
  <c r="L181" i="5"/>
  <c r="L182" i="5"/>
  <c r="V182" i="5" s="1"/>
  <c r="L183" i="5"/>
  <c r="Y183" i="5" s="1"/>
  <c r="L184" i="5"/>
  <c r="S184" i="5" s="1"/>
  <c r="L185" i="5"/>
  <c r="L186" i="5"/>
  <c r="V186" i="5" s="1"/>
  <c r="L187" i="5"/>
  <c r="Y187" i="5" s="1"/>
  <c r="L188" i="5"/>
  <c r="L189" i="5"/>
  <c r="L190" i="5"/>
  <c r="V190" i="5" s="1"/>
  <c r="L191" i="5"/>
  <c r="Y191" i="5" s="1"/>
  <c r="L192" i="5"/>
  <c r="S192" i="5" s="1"/>
  <c r="L193" i="5"/>
  <c r="Y193" i="5" s="1"/>
  <c r="L194" i="5"/>
  <c r="V194" i="5" s="1"/>
  <c r="L195" i="5"/>
  <c r="L196" i="5"/>
  <c r="L197" i="5"/>
  <c r="L198" i="5"/>
  <c r="L199" i="5"/>
  <c r="Y199" i="5" s="1"/>
  <c r="L200" i="5"/>
  <c r="L201" i="5"/>
  <c r="Y201" i="5" s="1"/>
  <c r="L202" i="5"/>
  <c r="L203" i="5"/>
  <c r="L204" i="5"/>
  <c r="L205" i="5"/>
  <c r="Y205" i="5" s="1"/>
  <c r="L206" i="5"/>
  <c r="L207" i="5"/>
  <c r="Y207" i="5" s="1"/>
  <c r="L208" i="5"/>
  <c r="S208" i="5" s="1"/>
  <c r="L209" i="5"/>
  <c r="L210" i="5"/>
  <c r="L211" i="5"/>
  <c r="Y211" i="5" s="1"/>
  <c r="L212" i="5"/>
  <c r="L213" i="5"/>
  <c r="L214" i="5"/>
  <c r="V214" i="5" s="1"/>
  <c r="L215" i="5"/>
  <c r="Y215" i="5" s="1"/>
  <c r="L216" i="5"/>
  <c r="L217" i="5"/>
  <c r="L218" i="5"/>
  <c r="L219" i="5"/>
  <c r="Y219" i="5" s="1"/>
  <c r="L220" i="5"/>
  <c r="L221" i="5"/>
  <c r="L222" i="5"/>
  <c r="V222" i="5" s="1"/>
  <c r="L223" i="5"/>
  <c r="Y223" i="5" s="1"/>
  <c r="L224" i="5"/>
  <c r="S224" i="5" s="1"/>
  <c r="L225" i="5"/>
  <c r="Y225" i="5" s="1"/>
  <c r="L226" i="5"/>
  <c r="V226" i="5" s="1"/>
  <c r="L227" i="5"/>
  <c r="L228" i="5"/>
  <c r="L229" i="5"/>
  <c r="L230" i="5"/>
  <c r="V230" i="5" s="1"/>
  <c r="L231" i="5"/>
  <c r="Y231" i="5" s="1"/>
  <c r="L232" i="5"/>
  <c r="L233" i="5"/>
  <c r="Y233" i="5" s="1"/>
  <c r="L234" i="5"/>
  <c r="L235" i="5"/>
  <c r="L236" i="5"/>
  <c r="L237" i="5"/>
  <c r="Y237" i="5" s="1"/>
  <c r="L238" i="5"/>
  <c r="Y238" i="5" s="1"/>
  <c r="L239" i="5"/>
  <c r="Y239" i="5" s="1"/>
  <c r="L240" i="5"/>
  <c r="L241" i="5"/>
  <c r="L242" i="5"/>
  <c r="L243" i="5"/>
  <c r="Y243" i="5" s="1"/>
  <c r="L244" i="5"/>
  <c r="L245" i="5"/>
  <c r="L246" i="5"/>
  <c r="V246" i="5" s="1"/>
  <c r="L247" i="5"/>
  <c r="Y247" i="5" s="1"/>
  <c r="L248" i="5"/>
  <c r="L249" i="5"/>
  <c r="Y249" i="5" s="1"/>
  <c r="L250" i="5"/>
  <c r="V250" i="5" s="1"/>
  <c r="L251" i="5"/>
  <c r="L252" i="5"/>
  <c r="L253" i="5"/>
  <c r="L254" i="5"/>
  <c r="V254" i="5" s="1"/>
  <c r="L255" i="5"/>
  <c r="Y255" i="5" s="1"/>
  <c r="L256" i="5"/>
  <c r="S256" i="5" s="1"/>
  <c r="L257" i="5"/>
  <c r="Y257" i="5" s="1"/>
  <c r="L258" i="5"/>
  <c r="V258" i="5" s="1"/>
  <c r="L259" i="5"/>
  <c r="L260" i="5"/>
  <c r="L261" i="5"/>
  <c r="L262" i="5"/>
  <c r="V262" i="5" s="1"/>
  <c r="L263" i="5"/>
  <c r="Y263" i="5" s="1"/>
  <c r="L264" i="5"/>
  <c r="L265" i="5"/>
  <c r="Y265" i="5" s="1"/>
  <c r="L266" i="5"/>
  <c r="V266" i="5" s="1"/>
  <c r="L267" i="5"/>
  <c r="L268" i="5"/>
  <c r="L269" i="5"/>
  <c r="L270" i="5"/>
  <c r="V270" i="5" s="1"/>
  <c r="L271" i="5"/>
  <c r="Y271" i="5" s="1"/>
  <c r="L272" i="5"/>
  <c r="Y272" i="5" s="1"/>
  <c r="L273" i="5"/>
  <c r="Y273" i="5" s="1"/>
  <c r="L274" i="5"/>
  <c r="L275" i="5"/>
  <c r="L276" i="5"/>
  <c r="L277" i="5"/>
  <c r="L278" i="5"/>
  <c r="V278" i="5" s="1"/>
  <c r="L279" i="5"/>
  <c r="Y279" i="5" s="1"/>
  <c r="L280" i="5"/>
  <c r="L3" i="5"/>
  <c r="Q5" i="5"/>
  <c r="R5" i="5"/>
  <c r="Q6" i="5"/>
  <c r="Q7" i="5"/>
  <c r="R7" i="5"/>
  <c r="S9" i="5"/>
  <c r="Q10" i="5"/>
  <c r="R10" i="5"/>
  <c r="Q13" i="5"/>
  <c r="R13" i="5"/>
  <c r="S13" i="5"/>
  <c r="Q14" i="5"/>
  <c r="S14" i="5"/>
  <c r="Q15" i="5"/>
  <c r="R15" i="5"/>
  <c r="R17" i="5"/>
  <c r="S17" i="5"/>
  <c r="Q18" i="5"/>
  <c r="R18" i="5"/>
  <c r="Q20" i="5"/>
  <c r="Q21" i="5"/>
  <c r="R21" i="5"/>
  <c r="Q22" i="5"/>
  <c r="Q23" i="5"/>
  <c r="R23" i="5"/>
  <c r="S25" i="5"/>
  <c r="Q26" i="5"/>
  <c r="R26" i="5"/>
  <c r="Q29" i="5"/>
  <c r="R29" i="5"/>
  <c r="Q30" i="5"/>
  <c r="S30" i="5"/>
  <c r="Q31" i="5"/>
  <c r="R31" i="5"/>
  <c r="R33" i="5"/>
  <c r="S33" i="5"/>
  <c r="Q34" i="5"/>
  <c r="R34" i="5"/>
  <c r="Q37" i="5"/>
  <c r="R37" i="5"/>
  <c r="Q38" i="5"/>
  <c r="Q39" i="5"/>
  <c r="R39" i="5"/>
  <c r="S40" i="5"/>
  <c r="R41" i="5"/>
  <c r="S41" i="5"/>
  <c r="Q42" i="5"/>
  <c r="R42" i="5"/>
  <c r="Q45" i="5"/>
  <c r="R45" i="5"/>
  <c r="S45" i="5"/>
  <c r="Q46" i="5"/>
  <c r="S46" i="5"/>
  <c r="Q47" i="5"/>
  <c r="R47" i="5"/>
  <c r="Q48" i="5"/>
  <c r="R49" i="5"/>
  <c r="S49" i="5"/>
  <c r="Q50" i="5"/>
  <c r="R50" i="5"/>
  <c r="Q51" i="5"/>
  <c r="Q53" i="5"/>
  <c r="R53" i="5"/>
  <c r="S53" i="5"/>
  <c r="R54" i="5"/>
  <c r="S54" i="5"/>
  <c r="Q55" i="5"/>
  <c r="R55" i="5"/>
  <c r="Q57" i="5"/>
  <c r="R57" i="5"/>
  <c r="S57" i="5"/>
  <c r="Q58" i="5"/>
  <c r="R58" i="5"/>
  <c r="R59" i="5"/>
  <c r="Q61" i="5"/>
  <c r="R61" i="5"/>
  <c r="Q62" i="5"/>
  <c r="R62" i="5"/>
  <c r="S62" i="5"/>
  <c r="Q63" i="5"/>
  <c r="R63" i="5"/>
  <c r="Q65" i="5"/>
  <c r="R65" i="5"/>
  <c r="S65" i="5"/>
  <c r="Q66" i="5"/>
  <c r="R66" i="5"/>
  <c r="Q69" i="5"/>
  <c r="R69" i="5"/>
  <c r="Q70" i="5"/>
  <c r="R70" i="5"/>
  <c r="Q71" i="5"/>
  <c r="R71" i="5"/>
  <c r="Q72" i="5"/>
  <c r="Q73" i="5"/>
  <c r="S73" i="5"/>
  <c r="Q74" i="5"/>
  <c r="R74" i="5"/>
  <c r="Q77" i="5"/>
  <c r="R77" i="5"/>
  <c r="Q78" i="5"/>
  <c r="R78" i="5"/>
  <c r="S78" i="5"/>
  <c r="Q79" i="5"/>
  <c r="R79" i="5"/>
  <c r="Q81" i="5"/>
  <c r="R81" i="5"/>
  <c r="S81" i="5"/>
  <c r="Q82" i="5"/>
  <c r="R82" i="5"/>
  <c r="Q85" i="5"/>
  <c r="R85" i="5"/>
  <c r="S85" i="5"/>
  <c r="Q86" i="5"/>
  <c r="R86" i="5"/>
  <c r="Q87" i="5"/>
  <c r="R87" i="5"/>
  <c r="Q89" i="5"/>
  <c r="S89" i="5"/>
  <c r="Q90" i="5"/>
  <c r="R90" i="5"/>
  <c r="Q93" i="5"/>
  <c r="R93" i="5"/>
  <c r="Q94" i="5"/>
  <c r="R94" i="5"/>
  <c r="S94" i="5"/>
  <c r="Q95" i="5"/>
  <c r="R95" i="5"/>
  <c r="R96" i="5"/>
  <c r="Q97" i="5"/>
  <c r="R97" i="5"/>
  <c r="S97" i="5"/>
  <c r="Q98" i="5"/>
  <c r="R98" i="5"/>
  <c r="S100" i="5"/>
  <c r="Q101" i="5"/>
  <c r="R101" i="5"/>
  <c r="S101" i="5"/>
  <c r="Q102" i="5"/>
  <c r="R102" i="5"/>
  <c r="Q103" i="5"/>
  <c r="R103" i="5"/>
  <c r="S103" i="5"/>
  <c r="Q105" i="5"/>
  <c r="S105" i="5"/>
  <c r="Q106" i="5"/>
  <c r="R106" i="5"/>
  <c r="Q109" i="5"/>
  <c r="R109" i="5"/>
  <c r="S109" i="5"/>
  <c r="Q110" i="5"/>
  <c r="R110" i="5"/>
  <c r="S110" i="5"/>
  <c r="Q111" i="5"/>
  <c r="R111" i="5"/>
  <c r="S111" i="5"/>
  <c r="Q113" i="5"/>
  <c r="R113" i="5"/>
  <c r="S113" i="5"/>
  <c r="Q114" i="5"/>
  <c r="R114" i="5"/>
  <c r="Q115" i="5"/>
  <c r="R116" i="5"/>
  <c r="Q117" i="5"/>
  <c r="R117" i="5"/>
  <c r="S117" i="5"/>
  <c r="Q118" i="5"/>
  <c r="R118" i="5"/>
  <c r="S118" i="5"/>
  <c r="Q119" i="5"/>
  <c r="R119" i="5"/>
  <c r="Q121" i="5"/>
  <c r="R121" i="5"/>
  <c r="S121" i="5"/>
  <c r="Q122" i="5"/>
  <c r="R122" i="5"/>
  <c r="R123" i="5"/>
  <c r="Q125" i="5"/>
  <c r="R125" i="5"/>
  <c r="S125" i="5"/>
  <c r="Q126" i="5"/>
  <c r="R126" i="5"/>
  <c r="S126" i="5"/>
  <c r="Q127" i="5"/>
  <c r="R127" i="5"/>
  <c r="S128" i="5"/>
  <c r="Q129" i="5"/>
  <c r="R129" i="5"/>
  <c r="S129" i="5"/>
  <c r="Q130" i="5"/>
  <c r="R130" i="5"/>
  <c r="Q133" i="5"/>
  <c r="R133" i="5"/>
  <c r="S133" i="5"/>
  <c r="Q134" i="5"/>
  <c r="R134" i="5"/>
  <c r="S134" i="5"/>
  <c r="Q135" i="5"/>
  <c r="R135" i="5"/>
  <c r="Q137" i="5"/>
  <c r="R137" i="5"/>
  <c r="S137" i="5"/>
  <c r="Q138" i="5"/>
  <c r="R138" i="5"/>
  <c r="Q141" i="5"/>
  <c r="R141" i="5"/>
  <c r="Q142" i="5"/>
  <c r="R142" i="5"/>
  <c r="S142" i="5"/>
  <c r="Q143" i="5"/>
  <c r="R143" i="5"/>
  <c r="R144" i="5"/>
  <c r="Q145" i="5"/>
  <c r="R145" i="5"/>
  <c r="S145" i="5"/>
  <c r="Q146" i="5"/>
  <c r="R146" i="5"/>
  <c r="S148" i="5"/>
  <c r="Q149" i="5"/>
  <c r="R149" i="5"/>
  <c r="S149" i="5"/>
  <c r="Q150" i="5"/>
  <c r="R150" i="5"/>
  <c r="S150" i="5"/>
  <c r="Q151" i="5"/>
  <c r="R151" i="5"/>
  <c r="Q153" i="5"/>
  <c r="R153" i="5"/>
  <c r="S153" i="5"/>
  <c r="Q154" i="5"/>
  <c r="R154" i="5"/>
  <c r="R156" i="5"/>
  <c r="Q157" i="5"/>
  <c r="R157" i="5"/>
  <c r="S157" i="5"/>
  <c r="Q158" i="5"/>
  <c r="R158" i="5"/>
  <c r="S158" i="5"/>
  <c r="Q159" i="5"/>
  <c r="R159" i="5"/>
  <c r="R160" i="5"/>
  <c r="Q161" i="5"/>
  <c r="R161" i="5"/>
  <c r="S161" i="5"/>
  <c r="Q162" i="5"/>
  <c r="R162" i="5"/>
  <c r="Q165" i="5"/>
  <c r="R165" i="5"/>
  <c r="S165" i="5"/>
  <c r="Q166" i="5"/>
  <c r="R166" i="5"/>
  <c r="S166" i="5"/>
  <c r="Q167" i="5"/>
  <c r="R167" i="5"/>
  <c r="Q169" i="5"/>
  <c r="R169" i="5"/>
  <c r="S169" i="5"/>
  <c r="Q170" i="5"/>
  <c r="R170" i="5"/>
  <c r="Q173" i="5"/>
  <c r="R173" i="5"/>
  <c r="S173" i="5"/>
  <c r="Q174" i="5"/>
  <c r="R174" i="5"/>
  <c r="S174" i="5"/>
  <c r="Q175" i="5"/>
  <c r="R175" i="5"/>
  <c r="R176" i="5"/>
  <c r="Q177" i="5"/>
  <c r="R177" i="5"/>
  <c r="S177" i="5"/>
  <c r="Q178" i="5"/>
  <c r="R178" i="5"/>
  <c r="Q179" i="5"/>
  <c r="Q181" i="5"/>
  <c r="R181" i="5"/>
  <c r="S181" i="5"/>
  <c r="Q182" i="5"/>
  <c r="R182" i="5"/>
  <c r="S182" i="5"/>
  <c r="Q183" i="5"/>
  <c r="R183" i="5"/>
  <c r="S183" i="5"/>
  <c r="Q185" i="5"/>
  <c r="R185" i="5"/>
  <c r="S185" i="5"/>
  <c r="Q186" i="5"/>
  <c r="R186" i="5"/>
  <c r="R187" i="5"/>
  <c r="R188" i="5"/>
  <c r="Q189" i="5"/>
  <c r="R189" i="5"/>
  <c r="S189" i="5"/>
  <c r="Q190" i="5"/>
  <c r="R190" i="5"/>
  <c r="S190" i="5"/>
  <c r="Q191" i="5"/>
  <c r="R191" i="5"/>
  <c r="Q193" i="5"/>
  <c r="R193" i="5"/>
  <c r="S193" i="5"/>
  <c r="Q194" i="5"/>
  <c r="R194" i="5"/>
  <c r="Q196" i="5"/>
  <c r="Q197" i="5"/>
  <c r="R197" i="5"/>
  <c r="S197" i="5"/>
  <c r="Q198" i="5"/>
  <c r="R198" i="5"/>
  <c r="S198" i="5"/>
  <c r="Q199" i="5"/>
  <c r="R199" i="5"/>
  <c r="S200" i="5"/>
  <c r="Q201" i="5"/>
  <c r="R201" i="5"/>
  <c r="S201" i="5"/>
  <c r="Q202" i="5"/>
  <c r="R202" i="5"/>
  <c r="Q205" i="5"/>
  <c r="R205" i="5"/>
  <c r="S205" i="5"/>
  <c r="Q206" i="5"/>
  <c r="R206" i="5"/>
  <c r="S206" i="5"/>
  <c r="Q207" i="5"/>
  <c r="R207" i="5"/>
  <c r="Q209" i="5"/>
  <c r="R209" i="5"/>
  <c r="S209" i="5"/>
  <c r="Q210" i="5"/>
  <c r="R210" i="5"/>
  <c r="Q213" i="5"/>
  <c r="R213" i="5"/>
  <c r="S213" i="5"/>
  <c r="Q214" i="5"/>
  <c r="R214" i="5"/>
  <c r="S214" i="5"/>
  <c r="Q215" i="5"/>
  <c r="R215" i="5"/>
  <c r="S216" i="5"/>
  <c r="Q217" i="5"/>
  <c r="R217" i="5"/>
  <c r="S217" i="5"/>
  <c r="Q218" i="5"/>
  <c r="R218" i="5"/>
  <c r="Q221" i="5"/>
  <c r="R221" i="5"/>
  <c r="S221" i="5"/>
  <c r="Q222" i="5"/>
  <c r="R222" i="5"/>
  <c r="S222" i="5"/>
  <c r="Q223" i="5"/>
  <c r="R223" i="5"/>
  <c r="S223" i="5"/>
  <c r="Q225" i="5"/>
  <c r="R225" i="5"/>
  <c r="S225" i="5"/>
  <c r="Q226" i="5"/>
  <c r="R226" i="5"/>
  <c r="S228" i="5"/>
  <c r="Q229" i="5"/>
  <c r="R229" i="5"/>
  <c r="S229" i="5"/>
  <c r="Q230" i="5"/>
  <c r="R230" i="5"/>
  <c r="S230" i="5"/>
  <c r="Q231" i="5"/>
  <c r="R231" i="5"/>
  <c r="S232" i="5"/>
  <c r="Q233" i="5"/>
  <c r="R233" i="5"/>
  <c r="S233" i="5"/>
  <c r="Q234" i="5"/>
  <c r="R234" i="5"/>
  <c r="Q236" i="5"/>
  <c r="Q237" i="5"/>
  <c r="R237" i="5"/>
  <c r="S237" i="5"/>
  <c r="Q238" i="5"/>
  <c r="R238" i="5"/>
  <c r="S238" i="5"/>
  <c r="Q239" i="5"/>
  <c r="R239" i="5"/>
  <c r="Q241" i="5"/>
  <c r="R241" i="5"/>
  <c r="S241" i="5"/>
  <c r="Q242" i="5"/>
  <c r="R242" i="5"/>
  <c r="Q243" i="5"/>
  <c r="Q245" i="5"/>
  <c r="R245" i="5"/>
  <c r="S245" i="5"/>
  <c r="Q246" i="5"/>
  <c r="R246" i="5"/>
  <c r="S246" i="5"/>
  <c r="Q247" i="5"/>
  <c r="R247" i="5"/>
  <c r="R248" i="5"/>
  <c r="Q249" i="5"/>
  <c r="R249" i="5"/>
  <c r="S249" i="5"/>
  <c r="Q250" i="5"/>
  <c r="R250" i="5"/>
  <c r="R251" i="5"/>
  <c r="Q253" i="5"/>
  <c r="R253" i="5"/>
  <c r="S253" i="5"/>
  <c r="Q254" i="5"/>
  <c r="R254" i="5"/>
  <c r="S254" i="5"/>
  <c r="Q255" i="5"/>
  <c r="R255" i="5"/>
  <c r="S255" i="5"/>
  <c r="Q257" i="5"/>
  <c r="R257" i="5"/>
  <c r="S257" i="5"/>
  <c r="Q258" i="5"/>
  <c r="R258" i="5"/>
  <c r="S260" i="5"/>
  <c r="Q261" i="5"/>
  <c r="R261" i="5"/>
  <c r="S261" i="5"/>
  <c r="Q262" i="5"/>
  <c r="R262" i="5"/>
  <c r="S262" i="5"/>
  <c r="Q263" i="5"/>
  <c r="R263" i="5"/>
  <c r="Q265" i="5"/>
  <c r="R265" i="5"/>
  <c r="S265" i="5"/>
  <c r="Q266" i="5"/>
  <c r="R266" i="5"/>
  <c r="R268" i="5"/>
  <c r="Q269" i="5"/>
  <c r="R269" i="5"/>
  <c r="S269" i="5"/>
  <c r="Q270" i="5"/>
  <c r="R270" i="5"/>
  <c r="S270" i="5"/>
  <c r="Q271" i="5"/>
  <c r="R271" i="5"/>
  <c r="Q273" i="5"/>
  <c r="R273" i="5"/>
  <c r="S273" i="5"/>
  <c r="Q274" i="5"/>
  <c r="R274" i="5"/>
  <c r="Q276" i="5"/>
  <c r="Q277" i="5"/>
  <c r="R277" i="5"/>
  <c r="S277" i="5"/>
  <c r="Q278" i="5"/>
  <c r="R278" i="5"/>
  <c r="S278" i="5"/>
  <c r="Q279" i="5"/>
  <c r="R279" i="5"/>
  <c r="R3" i="5"/>
  <c r="P3" i="5"/>
  <c r="T3" i="5" s="1"/>
  <c r="X3" i="4"/>
  <c r="Y3" i="4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X43" i="4"/>
  <c r="Y43" i="4"/>
  <c r="X44" i="4"/>
  <c r="Y44" i="4"/>
  <c r="X45" i="4"/>
  <c r="Y45" i="4"/>
  <c r="X46" i="4"/>
  <c r="Y46" i="4"/>
  <c r="X47" i="4"/>
  <c r="Y47" i="4"/>
  <c r="X48" i="4"/>
  <c r="Y48" i="4"/>
  <c r="X49" i="4"/>
  <c r="Y49" i="4"/>
  <c r="X50" i="4"/>
  <c r="Y50" i="4"/>
  <c r="X51" i="4"/>
  <c r="Y51" i="4"/>
  <c r="X52" i="4"/>
  <c r="Y52" i="4"/>
  <c r="X53" i="4"/>
  <c r="Y53" i="4"/>
  <c r="X54" i="4"/>
  <c r="Y54" i="4"/>
  <c r="X55" i="4"/>
  <c r="Y55" i="4"/>
  <c r="X56" i="4"/>
  <c r="Y56" i="4"/>
  <c r="X57" i="4"/>
  <c r="Y57" i="4"/>
  <c r="X58" i="4"/>
  <c r="Y58" i="4"/>
  <c r="X59" i="4"/>
  <c r="Y59" i="4"/>
  <c r="X60" i="4"/>
  <c r="Y60" i="4"/>
  <c r="X61" i="4"/>
  <c r="Y61" i="4"/>
  <c r="X62" i="4"/>
  <c r="Y62" i="4"/>
  <c r="X63" i="4"/>
  <c r="Y63" i="4"/>
  <c r="X64" i="4"/>
  <c r="Y64" i="4"/>
  <c r="X65" i="4"/>
  <c r="Y65" i="4"/>
  <c r="X66" i="4"/>
  <c r="Y66" i="4"/>
  <c r="X67" i="4"/>
  <c r="Y67" i="4"/>
  <c r="X68" i="4"/>
  <c r="Y68" i="4"/>
  <c r="X69" i="4"/>
  <c r="Y69" i="4"/>
  <c r="X70" i="4"/>
  <c r="Y70" i="4"/>
  <c r="X71" i="4"/>
  <c r="Y71" i="4"/>
  <c r="X72" i="4"/>
  <c r="Y72" i="4"/>
  <c r="X73" i="4"/>
  <c r="Y73" i="4"/>
  <c r="X74" i="4"/>
  <c r="Y74" i="4"/>
  <c r="X75" i="4"/>
  <c r="Y75" i="4"/>
  <c r="X76" i="4"/>
  <c r="Y76" i="4"/>
  <c r="X77" i="4"/>
  <c r="Y77" i="4"/>
  <c r="X78" i="4"/>
  <c r="Y78" i="4"/>
  <c r="X79" i="4"/>
  <c r="Y79" i="4"/>
  <c r="X80" i="4"/>
  <c r="Y80" i="4"/>
  <c r="X81" i="4"/>
  <c r="Y81" i="4"/>
  <c r="X82" i="4"/>
  <c r="Y82" i="4"/>
  <c r="X83" i="4"/>
  <c r="Y83" i="4"/>
  <c r="X84" i="4"/>
  <c r="Y84" i="4"/>
  <c r="X85" i="4"/>
  <c r="Y85" i="4"/>
  <c r="X86" i="4"/>
  <c r="Y86" i="4"/>
  <c r="X87" i="4"/>
  <c r="Y87" i="4"/>
  <c r="X88" i="4"/>
  <c r="Y88" i="4"/>
  <c r="X89" i="4"/>
  <c r="Y89" i="4"/>
  <c r="X90" i="4"/>
  <c r="Y90" i="4"/>
  <c r="X91" i="4"/>
  <c r="Y91" i="4"/>
  <c r="X92" i="4"/>
  <c r="Y92" i="4"/>
  <c r="X93" i="4"/>
  <c r="Y93" i="4"/>
  <c r="X94" i="4"/>
  <c r="Y94" i="4"/>
  <c r="X95" i="4"/>
  <c r="Y95" i="4"/>
  <c r="X96" i="4"/>
  <c r="Y96" i="4"/>
  <c r="X97" i="4"/>
  <c r="Y97" i="4"/>
  <c r="X98" i="4"/>
  <c r="Y98" i="4"/>
  <c r="X99" i="4"/>
  <c r="Y99" i="4"/>
  <c r="X100" i="4"/>
  <c r="Y100" i="4"/>
  <c r="X101" i="4"/>
  <c r="Y101" i="4"/>
  <c r="X102" i="4"/>
  <c r="Y102" i="4"/>
  <c r="X103" i="4"/>
  <c r="Y103" i="4"/>
  <c r="X104" i="4"/>
  <c r="Y104" i="4"/>
  <c r="X105" i="4"/>
  <c r="Y105" i="4"/>
  <c r="X106" i="4"/>
  <c r="Y106" i="4"/>
  <c r="X107" i="4"/>
  <c r="Y107" i="4"/>
  <c r="X108" i="4"/>
  <c r="Y108" i="4"/>
  <c r="X109" i="4"/>
  <c r="Y109" i="4"/>
  <c r="X110" i="4"/>
  <c r="Y110" i="4"/>
  <c r="X111" i="4"/>
  <c r="Y111" i="4"/>
  <c r="X112" i="4"/>
  <c r="Y112" i="4"/>
  <c r="X113" i="4"/>
  <c r="Y113" i="4"/>
  <c r="X114" i="4"/>
  <c r="Y114" i="4"/>
  <c r="X115" i="4"/>
  <c r="Y115" i="4"/>
  <c r="X116" i="4"/>
  <c r="Y116" i="4"/>
  <c r="X117" i="4"/>
  <c r="Y117" i="4"/>
  <c r="X118" i="4"/>
  <c r="Y118" i="4"/>
  <c r="X119" i="4"/>
  <c r="Y119" i="4"/>
  <c r="X120" i="4"/>
  <c r="Y120" i="4"/>
  <c r="X121" i="4"/>
  <c r="Y121" i="4"/>
  <c r="X122" i="4"/>
  <c r="Y122" i="4"/>
  <c r="X123" i="4"/>
  <c r="Y123" i="4"/>
  <c r="X124" i="4"/>
  <c r="Y124" i="4"/>
  <c r="X125" i="4"/>
  <c r="Y125" i="4"/>
  <c r="X126" i="4"/>
  <c r="Y126" i="4"/>
  <c r="X127" i="4"/>
  <c r="Y127" i="4"/>
  <c r="X128" i="4"/>
  <c r="Y128" i="4"/>
  <c r="X129" i="4"/>
  <c r="Y129" i="4"/>
  <c r="X130" i="4"/>
  <c r="Y130" i="4"/>
  <c r="X131" i="4"/>
  <c r="Y131" i="4"/>
  <c r="X132" i="4"/>
  <c r="Y132" i="4"/>
  <c r="X133" i="4"/>
  <c r="Y133" i="4"/>
  <c r="X134" i="4"/>
  <c r="Y134" i="4"/>
  <c r="X135" i="4"/>
  <c r="Y135" i="4"/>
  <c r="X136" i="4"/>
  <c r="Y136" i="4"/>
  <c r="X137" i="4"/>
  <c r="Y137" i="4"/>
  <c r="X138" i="4"/>
  <c r="Y138" i="4"/>
  <c r="X139" i="4"/>
  <c r="Y139" i="4"/>
  <c r="X140" i="4"/>
  <c r="Y140" i="4"/>
  <c r="X141" i="4"/>
  <c r="Y141" i="4"/>
  <c r="X142" i="4"/>
  <c r="Y142" i="4"/>
  <c r="X143" i="4"/>
  <c r="Y143" i="4"/>
  <c r="X144" i="4"/>
  <c r="Y144" i="4"/>
  <c r="X145" i="4"/>
  <c r="Y145" i="4"/>
  <c r="X146" i="4"/>
  <c r="Y146" i="4"/>
  <c r="X147" i="4"/>
  <c r="Y147" i="4"/>
  <c r="X148" i="4"/>
  <c r="Y148" i="4"/>
  <c r="X149" i="4"/>
  <c r="Y149" i="4"/>
  <c r="X150" i="4"/>
  <c r="Y150" i="4"/>
  <c r="X151" i="4"/>
  <c r="Y151" i="4"/>
  <c r="X152" i="4"/>
  <c r="Y152" i="4"/>
  <c r="X153" i="4"/>
  <c r="Y153" i="4"/>
  <c r="X154" i="4"/>
  <c r="Y154" i="4"/>
  <c r="X155" i="4"/>
  <c r="Y155" i="4"/>
  <c r="X156" i="4"/>
  <c r="Y156" i="4"/>
  <c r="X157" i="4"/>
  <c r="Y157" i="4"/>
  <c r="X158" i="4"/>
  <c r="Y158" i="4"/>
  <c r="X159" i="4"/>
  <c r="Y159" i="4"/>
  <c r="X160" i="4"/>
  <c r="Y160" i="4"/>
  <c r="X161" i="4"/>
  <c r="Y161" i="4"/>
  <c r="X162" i="4"/>
  <c r="Y162" i="4"/>
  <c r="X163" i="4"/>
  <c r="Y163" i="4"/>
  <c r="X164" i="4"/>
  <c r="Y164" i="4"/>
  <c r="X165" i="4"/>
  <c r="Y165" i="4"/>
  <c r="X166" i="4"/>
  <c r="Y166" i="4"/>
  <c r="X167" i="4"/>
  <c r="Y167" i="4"/>
  <c r="X168" i="4"/>
  <c r="Y168" i="4"/>
  <c r="X169" i="4"/>
  <c r="Y169" i="4"/>
  <c r="X170" i="4"/>
  <c r="Y170" i="4"/>
  <c r="X171" i="4"/>
  <c r="Y171" i="4"/>
  <c r="X172" i="4"/>
  <c r="Y172" i="4"/>
  <c r="X173" i="4"/>
  <c r="Y173" i="4"/>
  <c r="X174" i="4"/>
  <c r="Y174" i="4"/>
  <c r="X175" i="4"/>
  <c r="Y175" i="4"/>
  <c r="X176" i="4"/>
  <c r="Y176" i="4"/>
  <c r="X177" i="4"/>
  <c r="Y177" i="4"/>
  <c r="X178" i="4"/>
  <c r="Y178" i="4"/>
  <c r="X179" i="4"/>
  <c r="Y179" i="4"/>
  <c r="X180" i="4"/>
  <c r="Y180" i="4"/>
  <c r="X181" i="4"/>
  <c r="Y181" i="4"/>
  <c r="X182" i="4"/>
  <c r="Y182" i="4"/>
  <c r="X183" i="4"/>
  <c r="Y183" i="4"/>
  <c r="X184" i="4"/>
  <c r="Y184" i="4"/>
  <c r="X185" i="4"/>
  <c r="Y185" i="4"/>
  <c r="X186" i="4"/>
  <c r="Y186" i="4"/>
  <c r="X187" i="4"/>
  <c r="Y187" i="4"/>
  <c r="X188" i="4"/>
  <c r="Y188" i="4"/>
  <c r="X189" i="4"/>
  <c r="Y189" i="4"/>
  <c r="X190" i="4"/>
  <c r="Y190" i="4"/>
  <c r="X191" i="4"/>
  <c r="Y191" i="4"/>
  <c r="X192" i="4"/>
  <c r="Y192" i="4"/>
  <c r="X193" i="4"/>
  <c r="Y193" i="4"/>
  <c r="X194" i="4"/>
  <c r="Y194" i="4"/>
  <c r="X195" i="4"/>
  <c r="Y195" i="4"/>
  <c r="X196" i="4"/>
  <c r="Y196" i="4"/>
  <c r="X197" i="4"/>
  <c r="Y197" i="4"/>
  <c r="X198" i="4"/>
  <c r="Y198" i="4"/>
  <c r="X199" i="4"/>
  <c r="Y199" i="4"/>
  <c r="X200" i="4"/>
  <c r="Y200" i="4"/>
  <c r="X201" i="4"/>
  <c r="Y201" i="4"/>
  <c r="X202" i="4"/>
  <c r="Y202" i="4"/>
  <c r="X203" i="4"/>
  <c r="Y203" i="4"/>
  <c r="X204" i="4"/>
  <c r="Y204" i="4"/>
  <c r="X205" i="4"/>
  <c r="Y205" i="4"/>
  <c r="X206" i="4"/>
  <c r="Y206" i="4"/>
  <c r="X207" i="4"/>
  <c r="Y207" i="4"/>
  <c r="X208" i="4"/>
  <c r="Y208" i="4"/>
  <c r="X209" i="4"/>
  <c r="Y209" i="4"/>
  <c r="X210" i="4"/>
  <c r="Y210" i="4"/>
  <c r="X211" i="4"/>
  <c r="Y211" i="4"/>
  <c r="X212" i="4"/>
  <c r="Y212" i="4"/>
  <c r="X213" i="4"/>
  <c r="Y213" i="4"/>
  <c r="X214" i="4"/>
  <c r="Y214" i="4"/>
  <c r="X215" i="4"/>
  <c r="Y215" i="4"/>
  <c r="X216" i="4"/>
  <c r="Y216" i="4"/>
  <c r="X217" i="4"/>
  <c r="Y217" i="4"/>
  <c r="X218" i="4"/>
  <c r="Y218" i="4"/>
  <c r="X219" i="4"/>
  <c r="Y219" i="4"/>
  <c r="X220" i="4"/>
  <c r="Y220" i="4"/>
  <c r="X221" i="4"/>
  <c r="Y221" i="4"/>
  <c r="X222" i="4"/>
  <c r="Y222" i="4"/>
  <c r="X223" i="4"/>
  <c r="Y223" i="4"/>
  <c r="X224" i="4"/>
  <c r="Y224" i="4"/>
  <c r="X225" i="4"/>
  <c r="Y225" i="4"/>
  <c r="X226" i="4"/>
  <c r="Y226" i="4"/>
  <c r="X227" i="4"/>
  <c r="Y227" i="4"/>
  <c r="X228" i="4"/>
  <c r="Y228" i="4"/>
  <c r="X229" i="4"/>
  <c r="Y229" i="4"/>
  <c r="X230" i="4"/>
  <c r="Y230" i="4"/>
  <c r="X231" i="4"/>
  <c r="Y231" i="4"/>
  <c r="X232" i="4"/>
  <c r="Y232" i="4"/>
  <c r="X233" i="4"/>
  <c r="Y233" i="4"/>
  <c r="X234" i="4"/>
  <c r="Y234" i="4"/>
  <c r="X235" i="4"/>
  <c r="Y235" i="4"/>
  <c r="X236" i="4"/>
  <c r="Y236" i="4"/>
  <c r="X237" i="4"/>
  <c r="Y237" i="4"/>
  <c r="X238" i="4"/>
  <c r="Y238" i="4"/>
  <c r="X239" i="4"/>
  <c r="Y239" i="4"/>
  <c r="X240" i="4"/>
  <c r="Y240" i="4"/>
  <c r="X241" i="4"/>
  <c r="Y241" i="4"/>
  <c r="X242" i="4"/>
  <c r="Y242" i="4"/>
  <c r="X243" i="4"/>
  <c r="Y243" i="4"/>
  <c r="X244" i="4"/>
  <c r="Y244" i="4"/>
  <c r="X245" i="4"/>
  <c r="Y245" i="4"/>
  <c r="X246" i="4"/>
  <c r="Y246" i="4"/>
  <c r="X247" i="4"/>
  <c r="Y247" i="4"/>
  <c r="X248" i="4"/>
  <c r="Y248" i="4"/>
  <c r="X249" i="4"/>
  <c r="Y249" i="4"/>
  <c r="X250" i="4"/>
  <c r="Y250" i="4"/>
  <c r="X251" i="4"/>
  <c r="Y251" i="4"/>
  <c r="X252" i="4"/>
  <c r="Y252" i="4"/>
  <c r="X253" i="4"/>
  <c r="Y253" i="4"/>
  <c r="X254" i="4"/>
  <c r="Y254" i="4"/>
  <c r="X255" i="4"/>
  <c r="Y255" i="4"/>
  <c r="X256" i="4"/>
  <c r="Y256" i="4"/>
  <c r="X257" i="4"/>
  <c r="Y257" i="4"/>
  <c r="X258" i="4"/>
  <c r="Y258" i="4"/>
  <c r="X259" i="4"/>
  <c r="Y259" i="4"/>
  <c r="X260" i="4"/>
  <c r="Y260" i="4"/>
  <c r="X261" i="4"/>
  <c r="Y261" i="4"/>
  <c r="X262" i="4"/>
  <c r="Y262" i="4"/>
  <c r="X263" i="4"/>
  <c r="Y263" i="4"/>
  <c r="X264" i="4"/>
  <c r="Y264" i="4"/>
  <c r="X265" i="4"/>
  <c r="Y265" i="4"/>
  <c r="X266" i="4"/>
  <c r="Y266" i="4"/>
  <c r="X267" i="4"/>
  <c r="Y267" i="4"/>
  <c r="X268" i="4"/>
  <c r="Y268" i="4"/>
  <c r="X269" i="4"/>
  <c r="Y269" i="4"/>
  <c r="X270" i="4"/>
  <c r="Y270" i="4"/>
  <c r="X271" i="4"/>
  <c r="Y271" i="4"/>
  <c r="X272" i="4"/>
  <c r="Y272" i="4"/>
  <c r="X273" i="4"/>
  <c r="Y273" i="4"/>
  <c r="X274" i="4"/>
  <c r="Y274" i="4"/>
  <c r="X275" i="4"/>
  <c r="Y275" i="4"/>
  <c r="X276" i="4"/>
  <c r="Y276" i="4"/>
  <c r="X277" i="4"/>
  <c r="Y277" i="4"/>
  <c r="X278" i="4"/>
  <c r="Y278" i="4"/>
  <c r="X279" i="4"/>
  <c r="Y279" i="4"/>
  <c r="Y2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AC21" i="4" s="1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U124" i="5" l="1"/>
  <c r="R276" i="5"/>
  <c r="S268" i="5"/>
  <c r="S263" i="5"/>
  <c r="R236" i="5"/>
  <c r="S231" i="5"/>
  <c r="R196" i="5"/>
  <c r="S188" i="5"/>
  <c r="Q164" i="5"/>
  <c r="S156" i="5"/>
  <c r="S151" i="5"/>
  <c r="Q124" i="5"/>
  <c r="S116" i="5"/>
  <c r="S69" i="5"/>
  <c r="R20" i="5"/>
  <c r="Q12" i="5"/>
  <c r="T268" i="5"/>
  <c r="U260" i="5"/>
  <c r="T253" i="5"/>
  <c r="U236" i="5"/>
  <c r="T220" i="5"/>
  <c r="U204" i="5"/>
  <c r="U180" i="5"/>
  <c r="T156" i="5"/>
  <c r="T143" i="5"/>
  <c r="T115" i="5"/>
  <c r="W268" i="5"/>
  <c r="X83" i="5"/>
  <c r="T260" i="5"/>
  <c r="U252" i="5"/>
  <c r="T204" i="5"/>
  <c r="V191" i="5"/>
  <c r="V44" i="5"/>
  <c r="Q268" i="5"/>
  <c r="R260" i="5"/>
  <c r="S252" i="5"/>
  <c r="R228" i="5"/>
  <c r="S220" i="5"/>
  <c r="Q188" i="5"/>
  <c r="S180" i="5"/>
  <c r="Q156" i="5"/>
  <c r="R148" i="5"/>
  <c r="S143" i="5"/>
  <c r="Q116" i="5"/>
  <c r="S108" i="5"/>
  <c r="R100" i="5"/>
  <c r="S95" i="5"/>
  <c r="S84" i="5"/>
  <c r="S79" i="5"/>
  <c r="S28" i="5"/>
  <c r="V279" i="5"/>
  <c r="U274" i="5"/>
  <c r="T252" i="5"/>
  <c r="U244" i="5"/>
  <c r="V173" i="5"/>
  <c r="U140" i="5"/>
  <c r="X252" i="5"/>
  <c r="Q260" i="5"/>
  <c r="R252" i="5"/>
  <c r="R220" i="5"/>
  <c r="S215" i="5"/>
  <c r="R180" i="5"/>
  <c r="Q148" i="5"/>
  <c r="S140" i="5"/>
  <c r="S135" i="5"/>
  <c r="R108" i="5"/>
  <c r="Q100" i="5"/>
  <c r="S92" i="5"/>
  <c r="R84" i="5"/>
  <c r="S76" i="5"/>
  <c r="S68" i="5"/>
  <c r="S63" i="5"/>
  <c r="S60" i="5"/>
  <c r="S36" i="5"/>
  <c r="R28" i="5"/>
  <c r="S4" i="5"/>
  <c r="T279" i="5"/>
  <c r="V271" i="5"/>
  <c r="U266" i="5"/>
  <c r="T251" i="5"/>
  <c r="V233" i="5"/>
  <c r="V225" i="5"/>
  <c r="U188" i="5"/>
  <c r="U122" i="5"/>
  <c r="T236" i="5"/>
  <c r="V111" i="5"/>
  <c r="Q252" i="5"/>
  <c r="S247" i="5"/>
  <c r="Q220" i="5"/>
  <c r="S212" i="5"/>
  <c r="S207" i="5"/>
  <c r="Q180" i="5"/>
  <c r="S175" i="5"/>
  <c r="R140" i="5"/>
  <c r="S132" i="5"/>
  <c r="R92" i="5"/>
  <c r="Q84" i="5"/>
  <c r="R76" i="5"/>
  <c r="R68" i="5"/>
  <c r="R60" i="5"/>
  <c r="R52" i="5"/>
  <c r="S44" i="5"/>
  <c r="R36" i="5"/>
  <c r="R4" i="5"/>
  <c r="Y92" i="5"/>
  <c r="Y76" i="5"/>
  <c r="Y44" i="5"/>
  <c r="Y4" i="5"/>
  <c r="U277" i="5"/>
  <c r="V263" i="5"/>
  <c r="U258" i="5"/>
  <c r="U241" i="5"/>
  <c r="V223" i="5"/>
  <c r="U212" i="5"/>
  <c r="U172" i="5"/>
  <c r="V159" i="5"/>
  <c r="U148" i="5"/>
  <c r="V121" i="5"/>
  <c r="U58" i="5"/>
  <c r="V25" i="5"/>
  <c r="W231" i="5"/>
  <c r="S244" i="5"/>
  <c r="R212" i="5"/>
  <c r="S204" i="5"/>
  <c r="S172" i="5"/>
  <c r="S167" i="5"/>
  <c r="R132" i="5"/>
  <c r="S127" i="5"/>
  <c r="Q52" i="5"/>
  <c r="R44" i="5"/>
  <c r="Q4" i="5"/>
  <c r="U269" i="5"/>
  <c r="V255" i="5"/>
  <c r="U250" i="5"/>
  <c r="T172" i="5"/>
  <c r="T147" i="5"/>
  <c r="U132" i="5"/>
  <c r="V103" i="5"/>
  <c r="W210" i="5"/>
  <c r="S279" i="5"/>
  <c r="R244" i="5"/>
  <c r="S239" i="5"/>
  <c r="Q212" i="5"/>
  <c r="R204" i="5"/>
  <c r="S199" i="5"/>
  <c r="R172" i="5"/>
  <c r="S164" i="5"/>
  <c r="S124" i="5"/>
  <c r="S12" i="5"/>
  <c r="W3" i="5"/>
  <c r="U276" i="5"/>
  <c r="U261" i="5"/>
  <c r="V249" i="5"/>
  <c r="V237" i="5"/>
  <c r="U12" i="5"/>
  <c r="W154" i="5"/>
  <c r="S276" i="5"/>
  <c r="S271" i="5"/>
  <c r="Q244" i="5"/>
  <c r="S236" i="5"/>
  <c r="S191" i="5"/>
  <c r="S159" i="5"/>
  <c r="S119" i="5"/>
  <c r="U268" i="5"/>
  <c r="V247" i="5"/>
  <c r="U237" i="5"/>
  <c r="U205" i="5"/>
  <c r="V143" i="5"/>
  <c r="V127" i="5"/>
  <c r="Y267" i="5"/>
  <c r="V267" i="5"/>
  <c r="Y259" i="5"/>
  <c r="V259" i="5"/>
  <c r="Y251" i="5"/>
  <c r="V251" i="5"/>
  <c r="Y235" i="5"/>
  <c r="V235" i="5"/>
  <c r="Y203" i="5"/>
  <c r="V203" i="5"/>
  <c r="Y139" i="5"/>
  <c r="V139" i="5"/>
  <c r="Y123" i="5"/>
  <c r="V123" i="5"/>
  <c r="Y75" i="5"/>
  <c r="V75" i="5"/>
  <c r="Y59" i="5"/>
  <c r="V59" i="5"/>
  <c r="Y43" i="5"/>
  <c r="V43" i="5"/>
  <c r="Y27" i="5"/>
  <c r="V27" i="5"/>
  <c r="Y19" i="5"/>
  <c r="V19" i="5"/>
  <c r="W280" i="5"/>
  <c r="X280" i="5"/>
  <c r="U280" i="5"/>
  <c r="W264" i="5"/>
  <c r="X264" i="5"/>
  <c r="U264" i="5"/>
  <c r="W248" i="5"/>
  <c r="X248" i="5"/>
  <c r="U248" i="5"/>
  <c r="W232" i="5"/>
  <c r="X232" i="5"/>
  <c r="T232" i="5"/>
  <c r="U232" i="5"/>
  <c r="W216" i="5"/>
  <c r="X216" i="5"/>
  <c r="W200" i="5"/>
  <c r="X200" i="5"/>
  <c r="T200" i="5"/>
  <c r="U200" i="5"/>
  <c r="W184" i="5"/>
  <c r="X184" i="5"/>
  <c r="W168" i="5"/>
  <c r="X168" i="5"/>
  <c r="T168" i="5"/>
  <c r="U168" i="5"/>
  <c r="W152" i="5"/>
  <c r="X152" i="5"/>
  <c r="W136" i="5"/>
  <c r="X136" i="5"/>
  <c r="W112" i="5"/>
  <c r="X112" i="5"/>
  <c r="T112" i="5"/>
  <c r="U112" i="5"/>
  <c r="Q112" i="5"/>
  <c r="W96" i="5"/>
  <c r="X96" i="5"/>
  <c r="T96" i="5"/>
  <c r="U96" i="5"/>
  <c r="Q96" i="5"/>
  <c r="W80" i="5"/>
  <c r="X80" i="5"/>
  <c r="T80" i="5"/>
  <c r="U80" i="5"/>
  <c r="Q80" i="5"/>
  <c r="W64" i="5"/>
  <c r="X64" i="5"/>
  <c r="T64" i="5"/>
  <c r="U64" i="5"/>
  <c r="R64" i="5"/>
  <c r="W40" i="5"/>
  <c r="X40" i="5"/>
  <c r="T40" i="5"/>
  <c r="U40" i="5"/>
  <c r="W24" i="5"/>
  <c r="X24" i="5"/>
  <c r="T24" i="5"/>
  <c r="U24" i="5"/>
  <c r="W8" i="5"/>
  <c r="X8" i="5"/>
  <c r="T8" i="5"/>
  <c r="U8" i="5"/>
  <c r="U216" i="5"/>
  <c r="T184" i="5"/>
  <c r="V131" i="5"/>
  <c r="S272" i="5"/>
  <c r="Q248" i="5"/>
  <c r="R232" i="5"/>
  <c r="R216" i="5"/>
  <c r="R200" i="5"/>
  <c r="R40" i="5"/>
  <c r="X3" i="5"/>
  <c r="T248" i="5"/>
  <c r="T216" i="5"/>
  <c r="Y275" i="5"/>
  <c r="V275" i="5"/>
  <c r="Y227" i="5"/>
  <c r="V227" i="5"/>
  <c r="Y171" i="5"/>
  <c r="V171" i="5"/>
  <c r="Y83" i="5"/>
  <c r="V83" i="5"/>
  <c r="Y67" i="5"/>
  <c r="V67" i="5"/>
  <c r="Y51" i="5"/>
  <c r="V51" i="5"/>
  <c r="Y35" i="5"/>
  <c r="V35" i="5"/>
  <c r="W272" i="5"/>
  <c r="X272" i="5"/>
  <c r="U272" i="5"/>
  <c r="W256" i="5"/>
  <c r="X256" i="5"/>
  <c r="U256" i="5"/>
  <c r="W240" i="5"/>
  <c r="X240" i="5"/>
  <c r="U240" i="5"/>
  <c r="W224" i="5"/>
  <c r="X224" i="5"/>
  <c r="T224" i="5"/>
  <c r="U224" i="5"/>
  <c r="W208" i="5"/>
  <c r="X208" i="5"/>
  <c r="U208" i="5"/>
  <c r="W192" i="5"/>
  <c r="X192" i="5"/>
  <c r="T192" i="5"/>
  <c r="U192" i="5"/>
  <c r="W176" i="5"/>
  <c r="X176" i="5"/>
  <c r="U176" i="5"/>
  <c r="W160" i="5"/>
  <c r="X160" i="5"/>
  <c r="T160" i="5"/>
  <c r="U160" i="5"/>
  <c r="W144" i="5"/>
  <c r="X144" i="5"/>
  <c r="T144" i="5"/>
  <c r="W128" i="5"/>
  <c r="X128" i="5"/>
  <c r="U128" i="5"/>
  <c r="W120" i="5"/>
  <c r="X120" i="5"/>
  <c r="T120" i="5"/>
  <c r="U120" i="5"/>
  <c r="W104" i="5"/>
  <c r="X104" i="5"/>
  <c r="T104" i="5"/>
  <c r="U104" i="5"/>
  <c r="W88" i="5"/>
  <c r="X88" i="5"/>
  <c r="T88" i="5"/>
  <c r="U88" i="5"/>
  <c r="W72" i="5"/>
  <c r="X72" i="5"/>
  <c r="T72" i="5"/>
  <c r="W56" i="5"/>
  <c r="X56" i="5"/>
  <c r="T56" i="5"/>
  <c r="W48" i="5"/>
  <c r="X48" i="5"/>
  <c r="T48" i="5"/>
  <c r="U48" i="5"/>
  <c r="W32" i="5"/>
  <c r="X32" i="5"/>
  <c r="T32" i="5"/>
  <c r="U32" i="5"/>
  <c r="Q32" i="5"/>
  <c r="W16" i="5"/>
  <c r="X16" i="5"/>
  <c r="T16" i="5"/>
  <c r="U16" i="5"/>
  <c r="Q16" i="5"/>
  <c r="T176" i="5"/>
  <c r="Y8" i="5"/>
  <c r="Q3" i="5"/>
  <c r="R272" i="5"/>
  <c r="Q232" i="5"/>
  <c r="Q216" i="5"/>
  <c r="Q200" i="5"/>
  <c r="S131" i="5"/>
  <c r="Q128" i="5"/>
  <c r="R88" i="5"/>
  <c r="Q40" i="5"/>
  <c r="R32" i="5"/>
  <c r="R24" i="5"/>
  <c r="S8" i="5"/>
  <c r="V3" i="5"/>
  <c r="Y3" i="5"/>
  <c r="Y241" i="5"/>
  <c r="V241" i="5"/>
  <c r="Y217" i="5"/>
  <c r="V217" i="5"/>
  <c r="Y209" i="5"/>
  <c r="V209" i="5"/>
  <c r="Y185" i="5"/>
  <c r="V185" i="5"/>
  <c r="Y177" i="5"/>
  <c r="V177" i="5"/>
  <c r="Y153" i="5"/>
  <c r="V153" i="5"/>
  <c r="Y145" i="5"/>
  <c r="V145" i="5"/>
  <c r="Y137" i="5"/>
  <c r="V137" i="5"/>
  <c r="Y129" i="5"/>
  <c r="V129" i="5"/>
  <c r="Y113" i="5"/>
  <c r="V113" i="5"/>
  <c r="Y97" i="5"/>
  <c r="V97" i="5"/>
  <c r="Y89" i="5"/>
  <c r="V89" i="5"/>
  <c r="Y81" i="5"/>
  <c r="V81" i="5"/>
  <c r="Y73" i="5"/>
  <c r="V73" i="5"/>
  <c r="Y49" i="5"/>
  <c r="V49" i="5"/>
  <c r="Y41" i="5"/>
  <c r="V41" i="5"/>
  <c r="Y33" i="5"/>
  <c r="V33" i="5"/>
  <c r="Y17" i="5"/>
  <c r="V17" i="5"/>
  <c r="Y9" i="5"/>
  <c r="V9" i="5"/>
  <c r="X278" i="5"/>
  <c r="W278" i="5"/>
  <c r="T278" i="5"/>
  <c r="U278" i="5"/>
  <c r="X270" i="5"/>
  <c r="W270" i="5"/>
  <c r="T270" i="5"/>
  <c r="U270" i="5"/>
  <c r="X262" i="5"/>
  <c r="W262" i="5"/>
  <c r="T262" i="5"/>
  <c r="U262" i="5"/>
  <c r="X254" i="5"/>
  <c r="W254" i="5"/>
  <c r="T254" i="5"/>
  <c r="U254" i="5"/>
  <c r="X246" i="5"/>
  <c r="T246" i="5"/>
  <c r="U246" i="5"/>
  <c r="X238" i="5"/>
  <c r="T238" i="5"/>
  <c r="W238" i="5"/>
  <c r="U238" i="5"/>
  <c r="X230" i="5"/>
  <c r="W230" i="5"/>
  <c r="T230" i="5"/>
  <c r="X222" i="5"/>
  <c r="T222" i="5"/>
  <c r="W222" i="5"/>
  <c r="X214" i="5"/>
  <c r="W214" i="5"/>
  <c r="T214" i="5"/>
  <c r="U214" i="5"/>
  <c r="X206" i="5"/>
  <c r="W206" i="5"/>
  <c r="T206" i="5"/>
  <c r="U206" i="5"/>
  <c r="X198" i="5"/>
  <c r="W198" i="5"/>
  <c r="T198" i="5"/>
  <c r="X190" i="5"/>
  <c r="T190" i="5"/>
  <c r="W190" i="5"/>
  <c r="X182" i="5"/>
  <c r="W182" i="5"/>
  <c r="T182" i="5"/>
  <c r="U182" i="5"/>
  <c r="X174" i="5"/>
  <c r="W174" i="5"/>
  <c r="T174" i="5"/>
  <c r="U174" i="5"/>
  <c r="X166" i="5"/>
  <c r="W166" i="5"/>
  <c r="T166" i="5"/>
  <c r="X158" i="5"/>
  <c r="W158" i="5"/>
  <c r="T158" i="5"/>
  <c r="X150" i="5"/>
  <c r="W150" i="5"/>
  <c r="T150" i="5"/>
  <c r="U150" i="5"/>
  <c r="X142" i="5"/>
  <c r="W142" i="5"/>
  <c r="T142" i="5"/>
  <c r="U142" i="5"/>
  <c r="X134" i="5"/>
  <c r="W134" i="5"/>
  <c r="T134" i="5"/>
  <c r="U134" i="5"/>
  <c r="X126" i="5"/>
  <c r="W126" i="5"/>
  <c r="T126" i="5"/>
  <c r="X118" i="5"/>
  <c r="W118" i="5"/>
  <c r="U118" i="5"/>
  <c r="X110" i="5"/>
  <c r="W110" i="5"/>
  <c r="U110" i="5"/>
  <c r="X102" i="5"/>
  <c r="T102" i="5"/>
  <c r="W102" i="5"/>
  <c r="U102" i="5"/>
  <c r="S102" i="5"/>
  <c r="X94" i="5"/>
  <c r="T94" i="5"/>
  <c r="U94" i="5"/>
  <c r="W94" i="5"/>
  <c r="X86" i="5"/>
  <c r="W86" i="5"/>
  <c r="T86" i="5"/>
  <c r="S86" i="5"/>
  <c r="X78" i="5"/>
  <c r="W78" i="5"/>
  <c r="T78" i="5"/>
  <c r="X70" i="5"/>
  <c r="T70" i="5"/>
  <c r="W70" i="5"/>
  <c r="U70" i="5"/>
  <c r="S70" i="5"/>
  <c r="X62" i="5"/>
  <c r="T62" i="5"/>
  <c r="U62" i="5"/>
  <c r="X54" i="5"/>
  <c r="W54" i="5"/>
  <c r="T54" i="5"/>
  <c r="Q54" i="5"/>
  <c r="U54" i="5"/>
  <c r="X46" i="5"/>
  <c r="W46" i="5"/>
  <c r="T46" i="5"/>
  <c r="U46" i="5"/>
  <c r="R46" i="5"/>
  <c r="X38" i="5"/>
  <c r="T38" i="5"/>
  <c r="W38" i="5"/>
  <c r="U38" i="5"/>
  <c r="R38" i="5"/>
  <c r="S38" i="5"/>
  <c r="X30" i="5"/>
  <c r="T30" i="5"/>
  <c r="U30" i="5"/>
  <c r="W30" i="5"/>
  <c r="R30" i="5"/>
  <c r="X22" i="5"/>
  <c r="W22" i="5"/>
  <c r="T22" i="5"/>
  <c r="U22" i="5"/>
  <c r="R22" i="5"/>
  <c r="S22" i="5"/>
  <c r="X14" i="5"/>
  <c r="W14" i="5"/>
  <c r="T14" i="5"/>
  <c r="U14" i="5"/>
  <c r="R14" i="5"/>
  <c r="W6" i="5"/>
  <c r="X6" i="5"/>
  <c r="T6" i="5"/>
  <c r="U6" i="5"/>
  <c r="R6" i="5"/>
  <c r="S6" i="5"/>
  <c r="V265" i="5"/>
  <c r="T240" i="5"/>
  <c r="V205" i="5"/>
  <c r="V198" i="5"/>
  <c r="U190" i="5"/>
  <c r="U166" i="5"/>
  <c r="T128" i="5"/>
  <c r="V105" i="5"/>
  <c r="V91" i="5"/>
  <c r="V76" i="5"/>
  <c r="V57" i="5"/>
  <c r="Y107" i="5"/>
  <c r="V107" i="5"/>
  <c r="S152" i="5"/>
  <c r="S136" i="5"/>
  <c r="Q64" i="5"/>
  <c r="R8" i="5"/>
  <c r="Y264" i="5"/>
  <c r="V264" i="5"/>
  <c r="Y240" i="5"/>
  <c r="V240" i="5"/>
  <c r="V200" i="5"/>
  <c r="Y200" i="5"/>
  <c r="Y176" i="5"/>
  <c r="V176" i="5"/>
  <c r="Y144" i="5"/>
  <c r="V144" i="5"/>
  <c r="Y128" i="5"/>
  <c r="V128" i="5"/>
  <c r="Y96" i="5"/>
  <c r="V96" i="5"/>
  <c r="V72" i="5"/>
  <c r="Y72" i="5"/>
  <c r="Y32" i="5"/>
  <c r="V32" i="5"/>
  <c r="V8" i="5"/>
  <c r="S3" i="5"/>
  <c r="S259" i="5"/>
  <c r="Q256" i="5"/>
  <c r="S240" i="5"/>
  <c r="Q184" i="5"/>
  <c r="R168" i="5"/>
  <c r="R152" i="5"/>
  <c r="R136" i="5"/>
  <c r="S67" i="5"/>
  <c r="Q8" i="5"/>
  <c r="V179" i="5"/>
  <c r="V155" i="5"/>
  <c r="U136" i="5"/>
  <c r="Y115" i="5"/>
  <c r="V115" i="5"/>
  <c r="Q272" i="5"/>
  <c r="R256" i="5"/>
  <c r="R184" i="5"/>
  <c r="R112" i="5"/>
  <c r="Q88" i="5"/>
  <c r="Y280" i="5"/>
  <c r="V280" i="5"/>
  <c r="V232" i="5"/>
  <c r="Y208" i="5"/>
  <c r="V208" i="5"/>
  <c r="Y184" i="5"/>
  <c r="V184" i="5"/>
  <c r="Y152" i="5"/>
  <c r="V152" i="5"/>
  <c r="Y120" i="5"/>
  <c r="V120" i="5"/>
  <c r="Y88" i="5"/>
  <c r="V88" i="5"/>
  <c r="Y64" i="5"/>
  <c r="V64" i="5"/>
  <c r="V40" i="5"/>
  <c r="Y40" i="5"/>
  <c r="V16" i="5"/>
  <c r="Y16" i="5"/>
  <c r="T264" i="5"/>
  <c r="V147" i="5"/>
  <c r="U56" i="5"/>
  <c r="S280" i="5"/>
  <c r="S264" i="5"/>
  <c r="R240" i="5"/>
  <c r="R224" i="5"/>
  <c r="R208" i="5"/>
  <c r="Q168" i="5"/>
  <c r="Q152" i="5"/>
  <c r="Q136" i="5"/>
  <c r="S120" i="5"/>
  <c r="R104" i="5"/>
  <c r="R80" i="5"/>
  <c r="R56" i="5"/>
  <c r="T280" i="5"/>
  <c r="V257" i="5"/>
  <c r="V211" i="5"/>
  <c r="V187" i="5"/>
  <c r="T136" i="5"/>
  <c r="V69" i="5"/>
  <c r="Y163" i="5"/>
  <c r="V163" i="5"/>
  <c r="S168" i="5"/>
  <c r="Q24" i="5"/>
  <c r="V272" i="5"/>
  <c r="Y248" i="5"/>
  <c r="V248" i="5"/>
  <c r="Y216" i="5"/>
  <c r="V216" i="5"/>
  <c r="V168" i="5"/>
  <c r="V136" i="5"/>
  <c r="Y136" i="5"/>
  <c r="V104" i="5"/>
  <c r="Y104" i="5"/>
  <c r="V80" i="5"/>
  <c r="Y80" i="5"/>
  <c r="Y56" i="5"/>
  <c r="V56" i="5"/>
  <c r="S56" i="5"/>
  <c r="Y24" i="5"/>
  <c r="V24" i="5"/>
  <c r="U72" i="5"/>
  <c r="R280" i="5"/>
  <c r="R264" i="5"/>
  <c r="Q240" i="5"/>
  <c r="Q224" i="5"/>
  <c r="Q208" i="5"/>
  <c r="R192" i="5"/>
  <c r="R120" i="5"/>
  <c r="Q104" i="5"/>
  <c r="S72" i="5"/>
  <c r="Q56" i="5"/>
  <c r="Y277" i="5"/>
  <c r="V277" i="5"/>
  <c r="Y269" i="5"/>
  <c r="V269" i="5"/>
  <c r="Y261" i="5"/>
  <c r="V261" i="5"/>
  <c r="Y253" i="5"/>
  <c r="V253" i="5"/>
  <c r="Y245" i="5"/>
  <c r="V245" i="5"/>
  <c r="Y229" i="5"/>
  <c r="V229" i="5"/>
  <c r="Y221" i="5"/>
  <c r="V221" i="5"/>
  <c r="Y213" i="5"/>
  <c r="V213" i="5"/>
  <c r="Y197" i="5"/>
  <c r="V197" i="5"/>
  <c r="Y189" i="5"/>
  <c r="V189" i="5"/>
  <c r="Y181" i="5"/>
  <c r="V181" i="5"/>
  <c r="Y165" i="5"/>
  <c r="V165" i="5"/>
  <c r="Y157" i="5"/>
  <c r="V157" i="5"/>
  <c r="Y149" i="5"/>
  <c r="V149" i="5"/>
  <c r="Y141" i="5"/>
  <c r="V141" i="5"/>
  <c r="Y133" i="5"/>
  <c r="V133" i="5"/>
  <c r="Y125" i="5"/>
  <c r="V125" i="5"/>
  <c r="Y117" i="5"/>
  <c r="V117" i="5"/>
  <c r="Y109" i="5"/>
  <c r="V109" i="5"/>
  <c r="Y101" i="5"/>
  <c r="V101" i="5"/>
  <c r="Y93" i="5"/>
  <c r="V93" i="5"/>
  <c r="Y85" i="5"/>
  <c r="V85" i="5"/>
  <c r="Y77" i="5"/>
  <c r="V77" i="5"/>
  <c r="Y61" i="5"/>
  <c r="V61" i="5"/>
  <c r="S61" i="5"/>
  <c r="Y53" i="5"/>
  <c r="V53" i="5"/>
  <c r="Y45" i="5"/>
  <c r="V45" i="5"/>
  <c r="Y37" i="5"/>
  <c r="V37" i="5"/>
  <c r="Y29" i="5"/>
  <c r="V29" i="5"/>
  <c r="Y21" i="5"/>
  <c r="V21" i="5"/>
  <c r="Y13" i="5"/>
  <c r="V13" i="5"/>
  <c r="T256" i="5"/>
  <c r="V243" i="5"/>
  <c r="V219" i="5"/>
  <c r="V169" i="5"/>
  <c r="V161" i="5"/>
  <c r="U152" i="5"/>
  <c r="U144" i="5"/>
  <c r="V99" i="5"/>
  <c r="V65" i="5"/>
  <c r="V11" i="5"/>
  <c r="W246" i="5"/>
  <c r="Y195" i="5"/>
  <c r="V195" i="5"/>
  <c r="R16" i="5"/>
  <c r="Y256" i="5"/>
  <c r="V256" i="5"/>
  <c r="Y224" i="5"/>
  <c r="V224" i="5"/>
  <c r="Y192" i="5"/>
  <c r="V192" i="5"/>
  <c r="Y160" i="5"/>
  <c r="V160" i="5"/>
  <c r="Y112" i="5"/>
  <c r="V112" i="5"/>
  <c r="V48" i="5"/>
  <c r="Y48" i="5"/>
  <c r="Q280" i="5"/>
  <c r="Q264" i="5"/>
  <c r="S248" i="5"/>
  <c r="S195" i="5"/>
  <c r="Q192" i="5"/>
  <c r="S176" i="5"/>
  <c r="S160" i="5"/>
  <c r="S144" i="5"/>
  <c r="Q120" i="5"/>
  <c r="S96" i="5"/>
  <c r="R72" i="5"/>
  <c r="R48" i="5"/>
  <c r="U3" i="5"/>
  <c r="Y276" i="5"/>
  <c r="V276" i="5"/>
  <c r="Y268" i="5"/>
  <c r="V268" i="5"/>
  <c r="Y260" i="5"/>
  <c r="V260" i="5"/>
  <c r="Y252" i="5"/>
  <c r="V252" i="5"/>
  <c r="Y244" i="5"/>
  <c r="V244" i="5"/>
  <c r="Y236" i="5"/>
  <c r="V236" i="5"/>
  <c r="V228" i="5"/>
  <c r="Y228" i="5"/>
  <c r="Y220" i="5"/>
  <c r="V220" i="5"/>
  <c r="Y212" i="5"/>
  <c r="V212" i="5"/>
  <c r="Y204" i="5"/>
  <c r="V204" i="5"/>
  <c r="Y196" i="5"/>
  <c r="V196" i="5"/>
  <c r="Y188" i="5"/>
  <c r="V188" i="5"/>
  <c r="Y180" i="5"/>
  <c r="V180" i="5"/>
  <c r="Y172" i="5"/>
  <c r="V172" i="5"/>
  <c r="Y164" i="5"/>
  <c r="V164" i="5"/>
  <c r="Y156" i="5"/>
  <c r="V156" i="5"/>
  <c r="Y148" i="5"/>
  <c r="V148" i="5"/>
  <c r="Y140" i="5"/>
  <c r="V140" i="5"/>
  <c r="Y132" i="5"/>
  <c r="V132" i="5"/>
  <c r="V124" i="5"/>
  <c r="Y124" i="5"/>
  <c r="Y116" i="5"/>
  <c r="V116" i="5"/>
  <c r="Y108" i="5"/>
  <c r="V108" i="5"/>
  <c r="Y100" i="5"/>
  <c r="V100" i="5"/>
  <c r="Y84" i="5"/>
  <c r="V84" i="5"/>
  <c r="V68" i="5"/>
  <c r="Y68" i="5"/>
  <c r="Y60" i="5"/>
  <c r="V60" i="5"/>
  <c r="Y52" i="5"/>
  <c r="V52" i="5"/>
  <c r="S52" i="5"/>
  <c r="V36" i="5"/>
  <c r="Y36" i="5"/>
  <c r="V28" i="5"/>
  <c r="Y28" i="5"/>
  <c r="Y20" i="5"/>
  <c r="V20" i="5"/>
  <c r="Y12" i="5"/>
  <c r="V12" i="5"/>
  <c r="W273" i="5"/>
  <c r="X273" i="5"/>
  <c r="T273" i="5"/>
  <c r="U273" i="5"/>
  <c r="W265" i="5"/>
  <c r="T265" i="5"/>
  <c r="U265" i="5"/>
  <c r="W257" i="5"/>
  <c r="X257" i="5"/>
  <c r="T257" i="5"/>
  <c r="U257" i="5"/>
  <c r="W249" i="5"/>
  <c r="X249" i="5"/>
  <c r="T249" i="5"/>
  <c r="U249" i="5"/>
  <c r="W241" i="5"/>
  <c r="X241" i="5"/>
  <c r="W233" i="5"/>
  <c r="X233" i="5"/>
  <c r="U233" i="5"/>
  <c r="W225" i="5"/>
  <c r="X225" i="5"/>
  <c r="T225" i="5"/>
  <c r="U225" i="5"/>
  <c r="W217" i="5"/>
  <c r="X217" i="5"/>
  <c r="T217" i="5"/>
  <c r="U217" i="5"/>
  <c r="W209" i="5"/>
  <c r="X209" i="5"/>
  <c r="W201" i="5"/>
  <c r="X201" i="5"/>
  <c r="U201" i="5"/>
  <c r="W193" i="5"/>
  <c r="X193" i="5"/>
  <c r="T193" i="5"/>
  <c r="U193" i="5"/>
  <c r="W185" i="5"/>
  <c r="X185" i="5"/>
  <c r="T185" i="5"/>
  <c r="U185" i="5"/>
  <c r="W177" i="5"/>
  <c r="X177" i="5"/>
  <c r="W169" i="5"/>
  <c r="X169" i="5"/>
  <c r="U169" i="5"/>
  <c r="W161" i="5"/>
  <c r="X161" i="5"/>
  <c r="T161" i="5"/>
  <c r="U161" i="5"/>
  <c r="W153" i="5"/>
  <c r="X153" i="5"/>
  <c r="T153" i="5"/>
  <c r="U153" i="5"/>
  <c r="W145" i="5"/>
  <c r="X145" i="5"/>
  <c r="U145" i="5"/>
  <c r="W137" i="5"/>
  <c r="X137" i="5"/>
  <c r="U137" i="5"/>
  <c r="T137" i="5"/>
  <c r="W129" i="5"/>
  <c r="X129" i="5"/>
  <c r="U129" i="5"/>
  <c r="T129" i="5"/>
  <c r="W121" i="5"/>
  <c r="X121" i="5"/>
  <c r="U121" i="5"/>
  <c r="T121" i="5"/>
  <c r="W113" i="5"/>
  <c r="X113" i="5"/>
  <c r="U113" i="5"/>
  <c r="T113" i="5"/>
  <c r="W105" i="5"/>
  <c r="X105" i="5"/>
  <c r="U105" i="5"/>
  <c r="T105" i="5"/>
  <c r="R105" i="5"/>
  <c r="W97" i="5"/>
  <c r="X97" i="5"/>
  <c r="U97" i="5"/>
  <c r="W89" i="5"/>
  <c r="X89" i="5"/>
  <c r="U89" i="5"/>
  <c r="T89" i="5"/>
  <c r="R89" i="5"/>
  <c r="W81" i="5"/>
  <c r="X81" i="5"/>
  <c r="U81" i="5"/>
  <c r="T81" i="5"/>
  <c r="W73" i="5"/>
  <c r="X73" i="5"/>
  <c r="U73" i="5"/>
  <c r="T73" i="5"/>
  <c r="R73" i="5"/>
  <c r="W65" i="5"/>
  <c r="X65" i="5"/>
  <c r="U65" i="5"/>
  <c r="W57" i="5"/>
  <c r="X57" i="5"/>
  <c r="U57" i="5"/>
  <c r="T57" i="5"/>
  <c r="W49" i="5"/>
  <c r="X49" i="5"/>
  <c r="U49" i="5"/>
  <c r="T49" i="5"/>
  <c r="Q49" i="5"/>
  <c r="W41" i="5"/>
  <c r="X41" i="5"/>
  <c r="U41" i="5"/>
  <c r="Q41" i="5"/>
  <c r="T41" i="5"/>
  <c r="W33" i="5"/>
  <c r="X33" i="5"/>
  <c r="U33" i="5"/>
  <c r="Q33" i="5"/>
  <c r="W25" i="5"/>
  <c r="X25" i="5"/>
  <c r="U25" i="5"/>
  <c r="T25" i="5"/>
  <c r="Q25" i="5"/>
  <c r="R25" i="5"/>
  <c r="W17" i="5"/>
  <c r="X17" i="5"/>
  <c r="U17" i="5"/>
  <c r="T17" i="5"/>
  <c r="Q17" i="5"/>
  <c r="W9" i="5"/>
  <c r="X9" i="5"/>
  <c r="U9" i="5"/>
  <c r="T9" i="5"/>
  <c r="Q9" i="5"/>
  <c r="R9" i="5"/>
  <c r="V273" i="5"/>
  <c r="U209" i="5"/>
  <c r="V201" i="5"/>
  <c r="V193" i="5"/>
  <c r="U184" i="5"/>
  <c r="T177" i="5"/>
  <c r="T169" i="5"/>
  <c r="T152" i="5"/>
  <c r="T110" i="5"/>
  <c r="T65" i="5"/>
  <c r="V4" i="5"/>
  <c r="Y232" i="5"/>
  <c r="W62" i="5"/>
  <c r="S274" i="5"/>
  <c r="Y274" i="5"/>
  <c r="S266" i="5"/>
  <c r="Y266" i="5"/>
  <c r="S258" i="5"/>
  <c r="Y258" i="5"/>
  <c r="S250" i="5"/>
  <c r="Y250" i="5"/>
  <c r="S242" i="5"/>
  <c r="Y242" i="5"/>
  <c r="S234" i="5"/>
  <c r="Y234" i="5"/>
  <c r="S226" i="5"/>
  <c r="Y226" i="5"/>
  <c r="S218" i="5"/>
  <c r="Y218" i="5"/>
  <c r="S210" i="5"/>
  <c r="Y210" i="5"/>
  <c r="S202" i="5"/>
  <c r="Y202" i="5"/>
  <c r="S194" i="5"/>
  <c r="Y194" i="5"/>
  <c r="S186" i="5"/>
  <c r="Y186" i="5"/>
  <c r="S178" i="5"/>
  <c r="Y178" i="5"/>
  <c r="S170" i="5"/>
  <c r="Y170" i="5"/>
  <c r="S162" i="5"/>
  <c r="Y162" i="5"/>
  <c r="S154" i="5"/>
  <c r="Y154" i="5"/>
  <c r="S146" i="5"/>
  <c r="Y146" i="5"/>
  <c r="S138" i="5"/>
  <c r="Y138" i="5"/>
  <c r="S130" i="5"/>
  <c r="Y130" i="5"/>
  <c r="S122" i="5"/>
  <c r="Y122" i="5"/>
  <c r="V122" i="5"/>
  <c r="S114" i="5"/>
  <c r="Y114" i="5"/>
  <c r="V114" i="5"/>
  <c r="S106" i="5"/>
  <c r="Y106" i="5"/>
  <c r="V106" i="5"/>
  <c r="S98" i="5"/>
  <c r="Y98" i="5"/>
  <c r="V98" i="5"/>
  <c r="S90" i="5"/>
  <c r="Y90" i="5"/>
  <c r="V90" i="5"/>
  <c r="S82" i="5"/>
  <c r="Y82" i="5"/>
  <c r="V82" i="5"/>
  <c r="S74" i="5"/>
  <c r="Y74" i="5"/>
  <c r="V74" i="5"/>
  <c r="S66" i="5"/>
  <c r="Y66" i="5"/>
  <c r="V66" i="5"/>
  <c r="S58" i="5"/>
  <c r="Y58" i="5"/>
  <c r="V58" i="5"/>
  <c r="S50" i="5"/>
  <c r="Y50" i="5"/>
  <c r="V50" i="5"/>
  <c r="S42" i="5"/>
  <c r="Y42" i="5"/>
  <c r="V42" i="5"/>
  <c r="S34" i="5"/>
  <c r="Y34" i="5"/>
  <c r="V34" i="5"/>
  <c r="S26" i="5"/>
  <c r="Y26" i="5"/>
  <c r="V26" i="5"/>
  <c r="S18" i="5"/>
  <c r="Y18" i="5"/>
  <c r="V18" i="5"/>
  <c r="S10" i="5"/>
  <c r="Y10" i="5"/>
  <c r="V10" i="5"/>
  <c r="X271" i="5"/>
  <c r="W271" i="5"/>
  <c r="X263" i="5"/>
  <c r="W263" i="5"/>
  <c r="X255" i="5"/>
  <c r="W255" i="5"/>
  <c r="X247" i="5"/>
  <c r="W247" i="5"/>
  <c r="X239" i="5"/>
  <c r="U239" i="5"/>
  <c r="X231" i="5"/>
  <c r="U231" i="5"/>
  <c r="W223" i="5"/>
  <c r="X223" i="5"/>
  <c r="U223" i="5"/>
  <c r="W215" i="5"/>
  <c r="X215" i="5"/>
  <c r="U215" i="5"/>
  <c r="W207" i="5"/>
  <c r="U207" i="5"/>
  <c r="W199" i="5"/>
  <c r="U199" i="5"/>
  <c r="W191" i="5"/>
  <c r="X191" i="5"/>
  <c r="U191" i="5"/>
  <c r="W183" i="5"/>
  <c r="X183" i="5"/>
  <c r="U183" i="5"/>
  <c r="W175" i="5"/>
  <c r="X175" i="5"/>
  <c r="U175" i="5"/>
  <c r="W167" i="5"/>
  <c r="X167" i="5"/>
  <c r="U167" i="5"/>
  <c r="W159" i="5"/>
  <c r="X159" i="5"/>
  <c r="U159" i="5"/>
  <c r="W151" i="5"/>
  <c r="X151" i="5"/>
  <c r="U151" i="5"/>
  <c r="W143" i="5"/>
  <c r="U143" i="5"/>
  <c r="W135" i="5"/>
  <c r="X135" i="5"/>
  <c r="U135" i="5"/>
  <c r="W127" i="5"/>
  <c r="X127" i="5"/>
  <c r="U127" i="5"/>
  <c r="W119" i="5"/>
  <c r="X119" i="5"/>
  <c r="U119" i="5"/>
  <c r="W111" i="5"/>
  <c r="X111" i="5"/>
  <c r="W103" i="5"/>
  <c r="X103" i="5"/>
  <c r="T103" i="5"/>
  <c r="W95" i="5"/>
  <c r="X95" i="5"/>
  <c r="W87" i="5"/>
  <c r="X87" i="5"/>
  <c r="W79" i="5"/>
  <c r="U79" i="5"/>
  <c r="X79" i="5"/>
  <c r="W71" i="5"/>
  <c r="X71" i="5"/>
  <c r="T71" i="5"/>
  <c r="W63" i="5"/>
  <c r="X63" i="5"/>
  <c r="U63" i="5"/>
  <c r="W55" i="5"/>
  <c r="X55" i="5"/>
  <c r="T55" i="5"/>
  <c r="W47" i="5"/>
  <c r="X47" i="5"/>
  <c r="W39" i="5"/>
  <c r="T39" i="5"/>
  <c r="W31" i="5"/>
  <c r="X31" i="5"/>
  <c r="U31" i="5"/>
  <c r="W23" i="5"/>
  <c r="X23" i="5"/>
  <c r="T23" i="5"/>
  <c r="W15" i="5"/>
  <c r="X15" i="5"/>
  <c r="T15" i="5"/>
  <c r="U15" i="5"/>
  <c r="W7" i="5"/>
  <c r="T7" i="5"/>
  <c r="U7" i="5"/>
  <c r="U279" i="5"/>
  <c r="U271" i="5"/>
  <c r="U263" i="5"/>
  <c r="U255" i="5"/>
  <c r="U247" i="5"/>
  <c r="T244" i="5"/>
  <c r="V215" i="5"/>
  <c r="V183" i="5"/>
  <c r="V151" i="5"/>
  <c r="V135" i="5"/>
  <c r="T127" i="5"/>
  <c r="T122" i="5"/>
  <c r="T111" i="5"/>
  <c r="V63" i="5"/>
  <c r="T47" i="5"/>
  <c r="Y246" i="5"/>
  <c r="W277" i="5"/>
  <c r="X277" i="5"/>
  <c r="W269" i="5"/>
  <c r="X269" i="5"/>
  <c r="W261" i="5"/>
  <c r="X261" i="5"/>
  <c r="W253" i="5"/>
  <c r="X253" i="5"/>
  <c r="W245" i="5"/>
  <c r="X245" i="5"/>
  <c r="W237" i="5"/>
  <c r="X237" i="5"/>
  <c r="W229" i="5"/>
  <c r="X229" i="5"/>
  <c r="W221" i="5"/>
  <c r="X221" i="5"/>
  <c r="W213" i="5"/>
  <c r="X213" i="5"/>
  <c r="W205" i="5"/>
  <c r="X205" i="5"/>
  <c r="W197" i="5"/>
  <c r="X197" i="5"/>
  <c r="W189" i="5"/>
  <c r="X189" i="5"/>
  <c r="W181" i="5"/>
  <c r="X181" i="5"/>
  <c r="W173" i="5"/>
  <c r="X173" i="5"/>
  <c r="W165" i="5"/>
  <c r="X165" i="5"/>
  <c r="W157" i="5"/>
  <c r="X157" i="5"/>
  <c r="W149" i="5"/>
  <c r="X149" i="5"/>
  <c r="W141" i="5"/>
  <c r="X141" i="5"/>
  <c r="W133" i="5"/>
  <c r="X133" i="5"/>
  <c r="W125" i="5"/>
  <c r="X125" i="5"/>
  <c r="W117" i="5"/>
  <c r="X117" i="5"/>
  <c r="U117" i="5"/>
  <c r="W109" i="5"/>
  <c r="X109" i="5"/>
  <c r="U109" i="5"/>
  <c r="W101" i="5"/>
  <c r="X101" i="5"/>
  <c r="U101" i="5"/>
  <c r="W93" i="5"/>
  <c r="X93" i="5"/>
  <c r="U93" i="5"/>
  <c r="T93" i="5"/>
  <c r="W85" i="5"/>
  <c r="X85" i="5"/>
  <c r="U85" i="5"/>
  <c r="W77" i="5"/>
  <c r="X77" i="5"/>
  <c r="U77" i="5"/>
  <c r="T77" i="5"/>
  <c r="W69" i="5"/>
  <c r="X69" i="5"/>
  <c r="U69" i="5"/>
  <c r="W61" i="5"/>
  <c r="X61" i="5"/>
  <c r="U61" i="5"/>
  <c r="W53" i="5"/>
  <c r="X53" i="5"/>
  <c r="U53" i="5"/>
  <c r="T53" i="5"/>
  <c r="W45" i="5"/>
  <c r="X45" i="5"/>
  <c r="T45" i="5"/>
  <c r="U45" i="5"/>
  <c r="W37" i="5"/>
  <c r="X37" i="5"/>
  <c r="T37" i="5"/>
  <c r="U37" i="5"/>
  <c r="W29" i="5"/>
  <c r="X29" i="5"/>
  <c r="T29" i="5"/>
  <c r="U29" i="5"/>
  <c r="W21" i="5"/>
  <c r="X21" i="5"/>
  <c r="T21" i="5"/>
  <c r="U21" i="5"/>
  <c r="W13" i="5"/>
  <c r="X13" i="5"/>
  <c r="T13" i="5"/>
  <c r="U13" i="5"/>
  <c r="W5" i="5"/>
  <c r="X5" i="5"/>
  <c r="T5" i="5"/>
  <c r="U5" i="5"/>
  <c r="V239" i="5"/>
  <c r="T229" i="5"/>
  <c r="V207" i="5"/>
  <c r="T197" i="5"/>
  <c r="V175" i="5"/>
  <c r="T165" i="5"/>
  <c r="V138" i="5"/>
  <c r="T109" i="5"/>
  <c r="V95" i="5"/>
  <c r="U82" i="5"/>
  <c r="T69" i="5"/>
  <c r="X260" i="5"/>
  <c r="W244" i="5"/>
  <c r="X207" i="5"/>
  <c r="Y87" i="5"/>
  <c r="V87" i="5"/>
  <c r="Y71" i="5"/>
  <c r="V71" i="5"/>
  <c r="Y55" i="5"/>
  <c r="V55" i="5"/>
  <c r="Y47" i="5"/>
  <c r="V47" i="5"/>
  <c r="Y39" i="5"/>
  <c r="V39" i="5"/>
  <c r="Y31" i="5"/>
  <c r="V31" i="5"/>
  <c r="Y23" i="5"/>
  <c r="V23" i="5"/>
  <c r="Y15" i="5"/>
  <c r="V15" i="5"/>
  <c r="Y7" i="5"/>
  <c r="V7" i="5"/>
  <c r="W276" i="5"/>
  <c r="X276" i="5"/>
  <c r="W228" i="5"/>
  <c r="X228" i="5"/>
  <c r="W220" i="5"/>
  <c r="X220" i="5"/>
  <c r="W212" i="5"/>
  <c r="X212" i="5"/>
  <c r="W204" i="5"/>
  <c r="X204" i="5"/>
  <c r="W196" i="5"/>
  <c r="X196" i="5"/>
  <c r="W188" i="5"/>
  <c r="X188" i="5"/>
  <c r="W180" i="5"/>
  <c r="X180" i="5"/>
  <c r="W172" i="5"/>
  <c r="X172" i="5"/>
  <c r="W164" i="5"/>
  <c r="X164" i="5"/>
  <c r="W156" i="5"/>
  <c r="X156" i="5"/>
  <c r="W148" i="5"/>
  <c r="X148" i="5"/>
  <c r="W140" i="5"/>
  <c r="X140" i="5"/>
  <c r="T140" i="5"/>
  <c r="W132" i="5"/>
  <c r="X132" i="5"/>
  <c r="T132" i="5"/>
  <c r="W124" i="5"/>
  <c r="X124" i="5"/>
  <c r="T124" i="5"/>
  <c r="W116" i="5"/>
  <c r="X116" i="5"/>
  <c r="T116" i="5"/>
  <c r="W108" i="5"/>
  <c r="X108" i="5"/>
  <c r="T108" i="5"/>
  <c r="W100" i="5"/>
  <c r="X100" i="5"/>
  <c r="T100" i="5"/>
  <c r="W92" i="5"/>
  <c r="X92" i="5"/>
  <c r="T92" i="5"/>
  <c r="U92" i="5"/>
  <c r="W84" i="5"/>
  <c r="X84" i="5"/>
  <c r="T84" i="5"/>
  <c r="W76" i="5"/>
  <c r="X76" i="5"/>
  <c r="T76" i="5"/>
  <c r="U76" i="5"/>
  <c r="W68" i="5"/>
  <c r="X68" i="5"/>
  <c r="T68" i="5"/>
  <c r="W60" i="5"/>
  <c r="X60" i="5"/>
  <c r="T60" i="5"/>
  <c r="U60" i="5"/>
  <c r="W52" i="5"/>
  <c r="X52" i="5"/>
  <c r="T52" i="5"/>
  <c r="W44" i="5"/>
  <c r="X44" i="5"/>
  <c r="T44" i="5"/>
  <c r="U44" i="5"/>
  <c r="W36" i="5"/>
  <c r="X36" i="5"/>
  <c r="T36" i="5"/>
  <c r="U36" i="5"/>
  <c r="W28" i="5"/>
  <c r="X28" i="5"/>
  <c r="T28" i="5"/>
  <c r="U28" i="5"/>
  <c r="W20" i="5"/>
  <c r="X20" i="5"/>
  <c r="T20" i="5"/>
  <c r="U20" i="5"/>
  <c r="W12" i="5"/>
  <c r="X12" i="5"/>
  <c r="T12" i="5"/>
  <c r="W4" i="5"/>
  <c r="X4" i="5"/>
  <c r="T4" i="5"/>
  <c r="V242" i="5"/>
  <c r="T239" i="5"/>
  <c r="U228" i="5"/>
  <c r="U221" i="5"/>
  <c r="V210" i="5"/>
  <c r="T207" i="5"/>
  <c r="U196" i="5"/>
  <c r="U189" i="5"/>
  <c r="V178" i="5"/>
  <c r="T175" i="5"/>
  <c r="U164" i="5"/>
  <c r="U157" i="5"/>
  <c r="V146" i="5"/>
  <c r="U125" i="5"/>
  <c r="V119" i="5"/>
  <c r="U114" i="5"/>
  <c r="U108" i="5"/>
  <c r="U95" i="5"/>
  <c r="U74" i="5"/>
  <c r="U68" i="5"/>
  <c r="T61" i="5"/>
  <c r="U39" i="5"/>
  <c r="W279" i="5"/>
  <c r="W239" i="5"/>
  <c r="X199" i="5"/>
  <c r="W122" i="5"/>
  <c r="X39" i="5"/>
  <c r="Y278" i="5"/>
  <c r="Y270" i="5"/>
  <c r="Y262" i="5"/>
  <c r="Y254" i="5"/>
  <c r="Y230" i="5"/>
  <c r="Y222" i="5"/>
  <c r="Y214" i="5"/>
  <c r="Y206" i="5"/>
  <c r="Y198" i="5"/>
  <c r="Y190" i="5"/>
  <c r="Y182" i="5"/>
  <c r="Y174" i="5"/>
  <c r="Y166" i="5"/>
  <c r="Y158" i="5"/>
  <c r="Y150" i="5"/>
  <c r="Y142" i="5"/>
  <c r="V142" i="5"/>
  <c r="Y134" i="5"/>
  <c r="V134" i="5"/>
  <c r="Y126" i="5"/>
  <c r="V126" i="5"/>
  <c r="Y118" i="5"/>
  <c r="V118" i="5"/>
  <c r="Y110" i="5"/>
  <c r="V110" i="5"/>
  <c r="Y102" i="5"/>
  <c r="V102" i="5"/>
  <c r="Y94" i="5"/>
  <c r="V94" i="5"/>
  <c r="Y86" i="5"/>
  <c r="V86" i="5"/>
  <c r="Y78" i="5"/>
  <c r="V78" i="5"/>
  <c r="Y70" i="5"/>
  <c r="V70" i="5"/>
  <c r="Y62" i="5"/>
  <c r="V62" i="5"/>
  <c r="Y54" i="5"/>
  <c r="V54" i="5"/>
  <c r="Y46" i="5"/>
  <c r="V46" i="5"/>
  <c r="Y38" i="5"/>
  <c r="V38" i="5"/>
  <c r="Y30" i="5"/>
  <c r="V30" i="5"/>
  <c r="Y22" i="5"/>
  <c r="V22" i="5"/>
  <c r="Y14" i="5"/>
  <c r="V14" i="5"/>
  <c r="Y6" i="5"/>
  <c r="V6" i="5"/>
  <c r="Q275" i="5"/>
  <c r="W275" i="5"/>
  <c r="Q267" i="5"/>
  <c r="W267" i="5"/>
  <c r="Q259" i="5"/>
  <c r="W259" i="5"/>
  <c r="X259" i="5"/>
  <c r="S251" i="5"/>
  <c r="W251" i="5"/>
  <c r="R243" i="5"/>
  <c r="W243" i="5"/>
  <c r="U243" i="5"/>
  <c r="X243" i="5"/>
  <c r="Q235" i="5"/>
  <c r="W235" i="5"/>
  <c r="U235" i="5"/>
  <c r="X235" i="5"/>
  <c r="Q227" i="5"/>
  <c r="W227" i="5"/>
  <c r="X227" i="5"/>
  <c r="U227" i="5"/>
  <c r="Q219" i="5"/>
  <c r="W219" i="5"/>
  <c r="X219" i="5"/>
  <c r="U219" i="5"/>
  <c r="Q211" i="5"/>
  <c r="W211" i="5"/>
  <c r="X211" i="5"/>
  <c r="U211" i="5"/>
  <c r="Q203" i="5"/>
  <c r="W203" i="5"/>
  <c r="X203" i="5"/>
  <c r="U203" i="5"/>
  <c r="Q195" i="5"/>
  <c r="W195" i="5"/>
  <c r="X195" i="5"/>
  <c r="U195" i="5"/>
  <c r="S187" i="5"/>
  <c r="W187" i="5"/>
  <c r="X187" i="5"/>
  <c r="U187" i="5"/>
  <c r="R179" i="5"/>
  <c r="W179" i="5"/>
  <c r="U179" i="5"/>
  <c r="Q171" i="5"/>
  <c r="W171" i="5"/>
  <c r="X171" i="5"/>
  <c r="U171" i="5"/>
  <c r="Q163" i="5"/>
  <c r="W163" i="5"/>
  <c r="X163" i="5"/>
  <c r="U163" i="5"/>
  <c r="Q155" i="5"/>
  <c r="W155" i="5"/>
  <c r="X155" i="5"/>
  <c r="U155" i="5"/>
  <c r="Q147" i="5"/>
  <c r="W147" i="5"/>
  <c r="U147" i="5"/>
  <c r="Q139" i="5"/>
  <c r="W139" i="5"/>
  <c r="X139" i="5"/>
  <c r="U139" i="5"/>
  <c r="Q131" i="5"/>
  <c r="W131" i="5"/>
  <c r="X131" i="5"/>
  <c r="U131" i="5"/>
  <c r="S123" i="5"/>
  <c r="W123" i="5"/>
  <c r="X123" i="5"/>
  <c r="T123" i="5"/>
  <c r="R115" i="5"/>
  <c r="W115" i="5"/>
  <c r="X115" i="5"/>
  <c r="Q107" i="5"/>
  <c r="W107" i="5"/>
  <c r="X107" i="5"/>
  <c r="T107" i="5"/>
  <c r="Q99" i="5"/>
  <c r="W99" i="5"/>
  <c r="X99" i="5"/>
  <c r="U99" i="5"/>
  <c r="Q91" i="5"/>
  <c r="W91" i="5"/>
  <c r="U91" i="5"/>
  <c r="X91" i="5"/>
  <c r="Q83" i="5"/>
  <c r="W83" i="5"/>
  <c r="U83" i="5"/>
  <c r="Q75" i="5"/>
  <c r="W75" i="5"/>
  <c r="X75" i="5"/>
  <c r="U75" i="5"/>
  <c r="T75" i="5"/>
  <c r="Q67" i="5"/>
  <c r="W67" i="5"/>
  <c r="X67" i="5"/>
  <c r="U67" i="5"/>
  <c r="S59" i="5"/>
  <c r="W59" i="5"/>
  <c r="U59" i="5"/>
  <c r="X59" i="5"/>
  <c r="T59" i="5"/>
  <c r="R51" i="5"/>
  <c r="W51" i="5"/>
  <c r="U51" i="5"/>
  <c r="X51" i="5"/>
  <c r="Q43" i="5"/>
  <c r="W43" i="5"/>
  <c r="X43" i="5"/>
  <c r="T43" i="5"/>
  <c r="U43" i="5"/>
  <c r="Q35" i="5"/>
  <c r="W35" i="5"/>
  <c r="T35" i="5"/>
  <c r="X35" i="5"/>
  <c r="U35" i="5"/>
  <c r="Q27" i="5"/>
  <c r="W27" i="5"/>
  <c r="T27" i="5"/>
  <c r="U27" i="5"/>
  <c r="X27" i="5"/>
  <c r="Q19" i="5"/>
  <c r="W19" i="5"/>
  <c r="T19" i="5"/>
  <c r="U19" i="5"/>
  <c r="X19" i="5"/>
  <c r="Q11" i="5"/>
  <c r="W11" i="5"/>
  <c r="X11" i="5"/>
  <c r="T11" i="5"/>
  <c r="U11" i="5"/>
  <c r="U275" i="5"/>
  <c r="U267" i="5"/>
  <c r="U259" i="5"/>
  <c r="U251" i="5"/>
  <c r="V238" i="5"/>
  <c r="T235" i="5"/>
  <c r="V231" i="5"/>
  <c r="T228" i="5"/>
  <c r="T221" i="5"/>
  <c r="V206" i="5"/>
  <c r="T203" i="5"/>
  <c r="V199" i="5"/>
  <c r="T196" i="5"/>
  <c r="T189" i="5"/>
  <c r="V174" i="5"/>
  <c r="T171" i="5"/>
  <c r="V167" i="5"/>
  <c r="T164" i="5"/>
  <c r="T157" i="5"/>
  <c r="U133" i="5"/>
  <c r="T125" i="5"/>
  <c r="T119" i="5"/>
  <c r="T101" i="5"/>
  <c r="T95" i="5"/>
  <c r="U87" i="5"/>
  <c r="T67" i="5"/>
  <c r="X275" i="5"/>
  <c r="X179" i="5"/>
  <c r="Y5" i="5"/>
  <c r="V5" i="5"/>
  <c r="W274" i="5"/>
  <c r="X274" i="5"/>
  <c r="W266" i="5"/>
  <c r="X266" i="5"/>
  <c r="W258" i="5"/>
  <c r="X258" i="5"/>
  <c r="W250" i="5"/>
  <c r="X250" i="5"/>
  <c r="W242" i="5"/>
  <c r="X242" i="5"/>
  <c r="T242" i="5"/>
  <c r="W234" i="5"/>
  <c r="X234" i="5"/>
  <c r="T234" i="5"/>
  <c r="X226" i="5"/>
  <c r="W226" i="5"/>
  <c r="T226" i="5"/>
  <c r="X218" i="5"/>
  <c r="W218" i="5"/>
  <c r="T218" i="5"/>
  <c r="X210" i="5"/>
  <c r="T210" i="5"/>
  <c r="X202" i="5"/>
  <c r="W202" i="5"/>
  <c r="T202" i="5"/>
  <c r="X194" i="5"/>
  <c r="W194" i="5"/>
  <c r="T194" i="5"/>
  <c r="X186" i="5"/>
  <c r="W186" i="5"/>
  <c r="T186" i="5"/>
  <c r="X178" i="5"/>
  <c r="T178" i="5"/>
  <c r="X170" i="5"/>
  <c r="W170" i="5"/>
  <c r="T170" i="5"/>
  <c r="X162" i="5"/>
  <c r="W162" i="5"/>
  <c r="T162" i="5"/>
  <c r="X154" i="5"/>
  <c r="T154" i="5"/>
  <c r="X146" i="5"/>
  <c r="W146" i="5"/>
  <c r="T146" i="5"/>
  <c r="X138" i="5"/>
  <c r="W138" i="5"/>
  <c r="T138" i="5"/>
  <c r="X130" i="5"/>
  <c r="W130" i="5"/>
  <c r="T130" i="5"/>
  <c r="X114" i="5"/>
  <c r="T114" i="5"/>
  <c r="X106" i="5"/>
  <c r="W106" i="5"/>
  <c r="T106" i="5"/>
  <c r="X98" i="5"/>
  <c r="W98" i="5"/>
  <c r="U98" i="5"/>
  <c r="X90" i="5"/>
  <c r="W90" i="5"/>
  <c r="T90" i="5"/>
  <c r="X82" i="5"/>
  <c r="W82" i="5"/>
  <c r="X74" i="5"/>
  <c r="W74" i="5"/>
  <c r="X66" i="5"/>
  <c r="W66" i="5"/>
  <c r="U66" i="5"/>
  <c r="X58" i="5"/>
  <c r="T58" i="5"/>
  <c r="X50" i="5"/>
  <c r="W50" i="5"/>
  <c r="T50" i="5"/>
  <c r="U50" i="5"/>
  <c r="X42" i="5"/>
  <c r="W42" i="5"/>
  <c r="U42" i="5"/>
  <c r="T42" i="5"/>
  <c r="X34" i="5"/>
  <c r="U34" i="5"/>
  <c r="W34" i="5"/>
  <c r="T34" i="5"/>
  <c r="X26" i="5"/>
  <c r="U26" i="5"/>
  <c r="W26" i="5"/>
  <c r="X18" i="5"/>
  <c r="U18" i="5"/>
  <c r="W18" i="5"/>
  <c r="X10" i="5"/>
  <c r="W10" i="5"/>
  <c r="U10" i="5"/>
  <c r="T10" i="5"/>
  <c r="U245" i="5"/>
  <c r="V234" i="5"/>
  <c r="U213" i="5"/>
  <c r="V202" i="5"/>
  <c r="U181" i="5"/>
  <c r="V170" i="5"/>
  <c r="U149" i="5"/>
  <c r="U141" i="5"/>
  <c r="T133" i="5"/>
  <c r="V79" i="5"/>
  <c r="T66" i="5"/>
  <c r="X236" i="5"/>
  <c r="W178" i="5"/>
  <c r="S267" i="5"/>
  <c r="R259" i="5"/>
  <c r="Q251" i="5"/>
  <c r="S203" i="5"/>
  <c r="R195" i="5"/>
  <c r="Q187" i="5"/>
  <c r="S139" i="5"/>
  <c r="R131" i="5"/>
  <c r="Q123" i="5"/>
  <c r="S75" i="5"/>
  <c r="R67" i="5"/>
  <c r="Q59" i="5"/>
  <c r="S11" i="5"/>
  <c r="S275" i="5"/>
  <c r="R267" i="5"/>
  <c r="S211" i="5"/>
  <c r="R203" i="5"/>
  <c r="S147" i="5"/>
  <c r="R139" i="5"/>
  <c r="S83" i="5"/>
  <c r="R75" i="5"/>
  <c r="S19" i="5"/>
  <c r="R11" i="5"/>
  <c r="R275" i="5"/>
  <c r="S219" i="5"/>
  <c r="R211" i="5"/>
  <c r="S155" i="5"/>
  <c r="R147" i="5"/>
  <c r="S91" i="5"/>
  <c r="R83" i="5"/>
  <c r="S27" i="5"/>
  <c r="R19" i="5"/>
  <c r="S227" i="5"/>
  <c r="R219" i="5"/>
  <c r="S163" i="5"/>
  <c r="R155" i="5"/>
  <c r="S99" i="5"/>
  <c r="R91" i="5"/>
  <c r="S35" i="5"/>
  <c r="R27" i="5"/>
  <c r="S235" i="5"/>
  <c r="R227" i="5"/>
  <c r="S171" i="5"/>
  <c r="R163" i="5"/>
  <c r="S107" i="5"/>
  <c r="R99" i="5"/>
  <c r="S43" i="5"/>
  <c r="R35" i="5"/>
  <c r="S243" i="5"/>
  <c r="R235" i="5"/>
  <c r="S179" i="5"/>
  <c r="R171" i="5"/>
  <c r="S115" i="5"/>
  <c r="R107" i="5"/>
  <c r="S51" i="5"/>
  <c r="R43" i="5"/>
  <c r="Z22" i="5"/>
</calcChain>
</file>

<file path=xl/sharedStrings.xml><?xml version="1.0" encoding="utf-8"?>
<sst xmlns="http://schemas.openxmlformats.org/spreadsheetml/2006/main" count="16669" uniqueCount="672">
  <si>
    <t>DICO</t>
  </si>
  <si>
    <t>MUNICIPIOS_JU</t>
  </si>
  <si>
    <t>total_FA</t>
  </si>
  <si>
    <t>VILA NOVA DE GAIA</t>
  </si>
  <si>
    <t>ÁREA METROPOLITANA DO PORTO</t>
  </si>
  <si>
    <t>LISBOA</t>
  </si>
  <si>
    <t>ÁREA METROPOLITANA DE LISBOA</t>
  </si>
  <si>
    <t>CHAVES</t>
  </si>
  <si>
    <t>ALTO TÂMEGA</t>
  </si>
  <si>
    <t>PORTO</t>
  </si>
  <si>
    <t>SINTRA</t>
  </si>
  <si>
    <t>BRAGA</t>
  </si>
  <si>
    <t>CÁVADO</t>
  </si>
  <si>
    <t>GONDOMAR</t>
  </si>
  <si>
    <t>ODEMIRA</t>
  </si>
  <si>
    <t>ALENTEJO LITORAL</t>
  </si>
  <si>
    <t>LOURES</t>
  </si>
  <si>
    <t>MATOSINHOS</t>
  </si>
  <si>
    <t>CASCAIS</t>
  </si>
  <si>
    <t>VILA REAL</t>
  </si>
  <si>
    <t>DOURO</t>
  </si>
  <si>
    <t>MONTALEGRE</t>
  </si>
  <si>
    <t>MONTEMOR-O-NOVO</t>
  </si>
  <si>
    <t>ALENTEJO CENTRAL</t>
  </si>
  <si>
    <t>SANTA MARIA DA FEIRA</t>
  </si>
  <si>
    <t>ESPOSENDE</t>
  </si>
  <si>
    <t>PONTE DE SOR</t>
  </si>
  <si>
    <t>ALTO ALENTEJO</t>
  </si>
  <si>
    <t>VIANA DO CASTELO</t>
  </si>
  <si>
    <t>ALTO MINHO</t>
  </si>
  <si>
    <t>BARCELOS</t>
  </si>
  <si>
    <t>MAIA</t>
  </si>
  <si>
    <t>BEJA</t>
  </si>
  <si>
    <t>BAIXO ALENTEJO</t>
  </si>
  <si>
    <t>VALPAÇOS</t>
  </si>
  <si>
    <t>VILA POUCA DE AGUIAR</t>
  </si>
  <si>
    <t>SANTIAGO DO CACÉM</t>
  </si>
  <si>
    <t>ELVAS</t>
  </si>
  <si>
    <t>VILA FRANCA DE XIRA</t>
  </si>
  <si>
    <t>MONTIJO</t>
  </si>
  <si>
    <t>LAMEGO</t>
  </si>
  <si>
    <t>OEIRAS</t>
  </si>
  <si>
    <t>SETÚBAL</t>
  </si>
  <si>
    <t>BRAGANÇA</t>
  </si>
  <si>
    <t>TERRAS DE TRÁS-OS-MONTES</t>
  </si>
  <si>
    <t>AMADORA</t>
  </si>
  <si>
    <t>PONTE DE LIMA</t>
  </si>
  <si>
    <t>VALONGO</t>
  </si>
  <si>
    <t>SEIXAL</t>
  </si>
  <si>
    <t>VILA NOVA DE FAMALICÃO</t>
  </si>
  <si>
    <t>AVE</t>
  </si>
  <si>
    <t>ALMADA</t>
  </si>
  <si>
    <t>PAREDES</t>
  </si>
  <si>
    <t>SERPA</t>
  </si>
  <si>
    <t>VINHAIS</t>
  </si>
  <si>
    <t>ODIVELAS</t>
  </si>
  <si>
    <t>VILA DO CONDE</t>
  </si>
  <si>
    <t>RIO MAIOR</t>
  </si>
  <si>
    <t>LEZÍRIA DO TEJO</t>
  </si>
  <si>
    <t>PESO DA RÉGUA</t>
  </si>
  <si>
    <t>PALMELA</t>
  </si>
  <si>
    <t>ALANDROAL</t>
  </si>
  <si>
    <t>VILA VERDE</t>
  </si>
  <si>
    <t>BOTICAS</t>
  </si>
  <si>
    <t>SESIMBRA</t>
  </si>
  <si>
    <t>ARCOS DE VALDEVEZ</t>
  </si>
  <si>
    <t>BARREIRO</t>
  </si>
  <si>
    <t>ALCÁCER DO SAL</t>
  </si>
  <si>
    <t>PORTALEGRE</t>
  </si>
  <si>
    <t>MACEDO DE CAVALEIROS</t>
  </si>
  <si>
    <t>PÓVOA DE VARZIM</t>
  </si>
  <si>
    <t>MORA</t>
  </si>
  <si>
    <t>SANTO TIRSO</t>
  </si>
  <si>
    <t>VIMIOSO</t>
  </si>
  <si>
    <t>OLIVEIRA DE AZEMÉIS</t>
  </si>
  <si>
    <t>ALIJÓ</t>
  </si>
  <si>
    <t>MIRANDA DO DOURO</t>
  </si>
  <si>
    <t>MIRANDELA</t>
  </si>
  <si>
    <t>MOIMENTA DA BEIRA</t>
  </si>
  <si>
    <t>RIBEIRA DE PENA</t>
  </si>
  <si>
    <t>TORRE DE MONCORVO</t>
  </si>
  <si>
    <t>MOGADOURO</t>
  </si>
  <si>
    <t>ALJUSTREL</t>
  </si>
  <si>
    <t>REGUENGOS DE MONSARAZ</t>
  </si>
  <si>
    <t>ÉVORA</t>
  </si>
  <si>
    <t>TERRAS DE BOURO</t>
  </si>
  <si>
    <t>SÃO JOÃO DA PESQUEIRA</t>
  </si>
  <si>
    <t>ALMODÔVAR</t>
  </si>
  <si>
    <t>SINES</t>
  </si>
  <si>
    <t>AVIS</t>
  </si>
  <si>
    <t>VILA FLOR</t>
  </si>
  <si>
    <t>ALFÂNDEGA DA FÉ</t>
  </si>
  <si>
    <t>CARRAZEDA DE ANSIÃES</t>
  </si>
  <si>
    <t>VENDAS NOVAS</t>
  </si>
  <si>
    <t>CRATO</t>
  </si>
  <si>
    <t>FERREIRA DO ALENTEJO</t>
  </si>
  <si>
    <t>VILA NOVA DE FOZ CÔA</t>
  </si>
  <si>
    <t>MONÇÃO</t>
  </si>
  <si>
    <t>OURIQUE</t>
  </si>
  <si>
    <t>SERNANCELHE</t>
  </si>
  <si>
    <t>TAROUCA</t>
  </si>
  <si>
    <t>TABUAÇO</t>
  </si>
  <si>
    <t>SABROSA</t>
  </si>
  <si>
    <t>MURÇA</t>
  </si>
  <si>
    <t>ARMAMAR</t>
  </si>
  <si>
    <t>NISA</t>
  </si>
  <si>
    <t>VIEIRA DO MINHO</t>
  </si>
  <si>
    <t>MAFRA</t>
  </si>
  <si>
    <t>FREIXO DE ESPADA À CINTA</t>
  </si>
  <si>
    <t>SANTA MARTA DE PENAGUIÃO</t>
  </si>
  <si>
    <t>MOURA</t>
  </si>
  <si>
    <t>CAMINHA</t>
  </si>
  <si>
    <t>ALCOCHETE</t>
  </si>
  <si>
    <t>GAVIÃO</t>
  </si>
  <si>
    <t>PENEDONO</t>
  </si>
  <si>
    <t>GRÂNDOLA</t>
  </si>
  <si>
    <t>TROFA</t>
  </si>
  <si>
    <t>MESÃO FRIO</t>
  </si>
  <si>
    <t>PAREDES DE COURA</t>
  </si>
  <si>
    <t>VIDIGUEIRA</t>
  </si>
  <si>
    <t>VALENÇA</t>
  </si>
  <si>
    <t>PONTE DA BARCA</t>
  </si>
  <si>
    <t>MELGAÇO</t>
  </si>
  <si>
    <t>FAFE</t>
  </si>
  <si>
    <t>VIANA DO ALENTEJO</t>
  </si>
  <si>
    <t>MÉRTOLA</t>
  </si>
  <si>
    <t>VILA NOVA DE CERVEIRA</t>
  </si>
  <si>
    <t>AMARES</t>
  </si>
  <si>
    <t>PORTEL</t>
  </si>
  <si>
    <t>MONDIM DE BASTO</t>
  </si>
  <si>
    <t>PÓVOA DE LANHOSO</t>
  </si>
  <si>
    <t>REDONDO</t>
  </si>
  <si>
    <t>ESPINHO</t>
  </si>
  <si>
    <t>BORBA</t>
  </si>
  <si>
    <t>MOURÃO</t>
  </si>
  <si>
    <t>CABECEIRAS DE BASTO</t>
  </si>
  <si>
    <t>BARRANCOS</t>
  </si>
  <si>
    <t>CASTRO VERDE</t>
  </si>
  <si>
    <t>AROUCA</t>
  </si>
  <si>
    <t>SÃO JOÃO DA MADEIRA</t>
  </si>
  <si>
    <t>MOITA</t>
  </si>
  <si>
    <t>VALE DE CAMBRA</t>
  </si>
  <si>
    <t>CASTELO DE VIDE</t>
  </si>
  <si>
    <t>GUIMARÃES</t>
  </si>
  <si>
    <t>CUBA</t>
  </si>
  <si>
    <t>ALVITO</t>
  </si>
  <si>
    <t>ESTREMOZ</t>
  </si>
  <si>
    <t>ÁGUEDA</t>
  </si>
  <si>
    <t>ALBERGARIA-A-VELHA</t>
  </si>
  <si>
    <t>ANADIA</t>
  </si>
  <si>
    <t>AVEIRO</t>
  </si>
  <si>
    <t>CASTELO DE PAIVA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</si>
  <si>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</si>
  <si>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</si>
  <si>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</si>
  <si>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</si>
  <si>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</si>
  <si>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</si>
  <si>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</si>
  <si>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</si>
  <si>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CELORICO DE BASTO</t>
  </si>
  <si>
    <t>VIZELA</t>
  </si>
  <si>
    <t>BELMONTE</t>
  </si>
  <si>
    <t>CASTELO BRANCO</t>
  </si>
  <si>
    <t>COVILHÃ</t>
  </si>
  <si>
    <t>FUNDÃO</t>
  </si>
  <si>
    <t>IDANHA-A-NOVA</t>
  </si>
  <si>
    <t>OLEIROS</t>
  </si>
  <si>
    <t>PENAMACOR</t>
  </si>
  <si>
    <t>PROENÇA-A-NOVA</t>
  </si>
  <si>
    <t>SERTÃ</t>
  </si>
  <si>
    <t>VILA DE REI</t>
  </si>
  <si>
    <t>VILA VELHA DE RÓDÃO</t>
  </si>
  <si>
    <t>ARGANIL</t>
  </si>
  <si>
    <t>CANTANHEDE</t>
  </si>
  <si>
    <t>COIMBRA</t>
  </si>
  <si>
    <t>CONDEIXA-A-NOVA</t>
  </si>
  <si>
    <t>FIGUEIRA DA FOZ</t>
  </si>
  <si>
    <t>GÓIS</t>
  </si>
  <si>
    <t>LOUSÃ</t>
  </si>
  <si>
    <t>MIRA</t>
  </si>
  <si>
    <t>MIRANDA DO CORVO</t>
  </si>
  <si>
    <t>MONTEMOR-O-VELHO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</si>
  <si>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</si>
  <si>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</si>
  <si>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</si>
  <si>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</si>
  <si>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</si>
  <si>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</si>
  <si>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</si>
  <si>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ARRAIOLOS</t>
  </si>
  <si>
    <t>VILA VIÇOSA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</si>
  <si>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</si>
  <si>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</si>
  <si>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</si>
  <si>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</si>
  <si>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</si>
  <si>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</si>
  <si>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</si>
  <si>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</si>
  <si>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</si>
  <si>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</si>
  <si>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</si>
  <si>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</si>
  <si>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</si>
  <si>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</si>
  <si>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</si>
  <si>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</si>
  <si>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AGUIAR DA BEIRA</t>
  </si>
  <si>
    <t>ALMEIDA</t>
  </si>
  <si>
    <t>CELORICO DA BEIRA</t>
  </si>
  <si>
    <t>FIGUEIRA DE CASTELO RODRIGO</t>
  </si>
  <si>
    <t>FORNOS DE ALGODRES</t>
  </si>
  <si>
    <t>GOUVEIA</t>
  </si>
  <si>
    <t>GUARDA</t>
  </si>
  <si>
    <t>MANTEIGAS</t>
  </si>
  <si>
    <t>MÊDA</t>
  </si>
  <si>
    <t>PINHEL</t>
  </si>
  <si>
    <t>SABUGAL</t>
  </si>
  <si>
    <t>SEIA</t>
  </si>
  <si>
    <t>TRANCOSO</t>
  </si>
  <si>
    <t>ALCOBAÇA</t>
  </si>
  <si>
    <t>ALVAIÁZERE</t>
  </si>
  <si>
    <t>ANSIÃO</t>
  </si>
  <si>
    <t>BATALHA</t>
  </si>
  <si>
    <t>BOMBARRAL</t>
  </si>
  <si>
    <t>CALDAS DA RAINHA</t>
  </si>
  <si>
    <t>CASTANHEIRA DE PÊRA</t>
  </si>
  <si>
    <t>FIGUEIRÓ DOS VINHOS</t>
  </si>
  <si>
    <t>LEIRIA</t>
  </si>
  <si>
    <t>MARINHA GRANDE</t>
  </si>
  <si>
    <t>NAZARÉ</t>
  </si>
  <si>
    <t>ÓBIDOS</t>
  </si>
  <si>
    <t>PEDRÓGÃO GRANDE</t>
  </si>
  <si>
    <t>PENICHE</t>
  </si>
  <si>
    <t>POMBAL</t>
  </si>
  <si>
    <t>PORTO DE MÓS</t>
  </si>
  <si>
    <t>ALENQUER</t>
  </si>
  <si>
    <t>ARRUDA DOS VINHOS</t>
  </si>
  <si>
    <t>AZAMBUJA</t>
  </si>
  <si>
    <t>CADAVAL</t>
  </si>
  <si>
    <t>LOURINHÃ</t>
  </si>
  <si>
    <t>SOBRAL DE MONTE AGRAÇO</t>
  </si>
  <si>
    <t>TORRES VEDRAS</t>
  </si>
  <si>
    <t>ALTER DO CHÃO</t>
  </si>
  <si>
    <t>ARRONCHES</t>
  </si>
  <si>
    <t>CAMPO MAIOR</t>
  </si>
  <si>
    <t>FRONTEIRA</t>
  </si>
  <si>
    <t>MARVÃO</t>
  </si>
  <si>
    <t>MONFORTE</t>
  </si>
  <si>
    <t>SOUSEL</t>
  </si>
  <si>
    <t>AMARANTE</t>
  </si>
  <si>
    <t>BAIÃO</t>
  </si>
  <si>
    <t>FELGUEIRAS</t>
  </si>
  <si>
    <t>LOUSADA</t>
  </si>
  <si>
    <t>MARCO DE CANAVESES</t>
  </si>
  <si>
    <t>PAÇOS DE FERREIRA</t>
  </si>
  <si>
    <t>PENAFIEL</t>
  </si>
  <si>
    <t>ABRANTES</t>
  </si>
  <si>
    <t>ALCANENA</t>
  </si>
  <si>
    <t>ALMEIRIM</t>
  </si>
  <si>
    <t>ALPIARÇA</t>
  </si>
  <si>
    <t>BENAVENTE</t>
  </si>
  <si>
    <t>CARTAXO</t>
  </si>
  <si>
    <t>CHAMUSCA</t>
  </si>
  <si>
    <t>CONSTÂNCIA</t>
  </si>
  <si>
    <t>CORUCHE</t>
  </si>
  <si>
    <t>ENTRONCAMENTO</t>
  </si>
  <si>
    <t>FERREIRA DO ZÊZERE</t>
  </si>
  <si>
    <t>GOLEGÃ</t>
  </si>
  <si>
    <t>MAÇÃO</t>
  </si>
  <si>
    <t>SALVATERRA DE MAGOS</t>
  </si>
  <si>
    <t>SANTARÉM</t>
  </si>
  <si>
    <t>SARDOAL</t>
  </si>
  <si>
    <t>TOMAR</t>
  </si>
  <si>
    <t>TORRES NOVAS</t>
  </si>
  <si>
    <t>VILA NOVA DA BARQUINHA</t>
  </si>
  <si>
    <t>OURÉM</t>
  </si>
  <si>
    <t>CARREGAL DO SAL</t>
  </si>
  <si>
    <t>CASTRO DAIRE</t>
  </si>
  <si>
    <t>CINFÃES</t>
  </si>
  <si>
    <t>MANGUALDE</t>
  </si>
  <si>
    <t>MORTÁGUA</t>
  </si>
  <si>
    <t>NELAS</t>
  </si>
  <si>
    <t>OLIVEIRA DE FRADES</t>
  </si>
  <si>
    <t>PENALVA DO CASTELO</t>
  </si>
  <si>
    <t>RESENDE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</si>
  <si>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</si>
  <si>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</si>
  <si>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</si>
  <si>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</si>
  <si>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</si>
  <si>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</si>
  <si>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</si>
  <si>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COD_JU</t>
  </si>
  <si>
    <t>NUTSIII_JU</t>
  </si>
  <si>
    <t>11C</t>
  </si>
  <si>
    <t>TÂMEGA E SOUSA</t>
  </si>
  <si>
    <t>11E</t>
  </si>
  <si>
    <t>11A</t>
  </si>
  <si>
    <t>11B</t>
  </si>
  <si>
    <t>11D</t>
  </si>
  <si>
    <t>16B</t>
  </si>
  <si>
    <t>OESTE</t>
  </si>
  <si>
    <t>16D</t>
  </si>
  <si>
    <t>REGIÃO DE AVEIRO</t>
  </si>
  <si>
    <t>16H</t>
  </si>
  <si>
    <t>BEIRA BAIXA</t>
  </si>
  <si>
    <t>16I</t>
  </si>
  <si>
    <t>MÉDIO TEJO</t>
  </si>
  <si>
    <t>16F</t>
  </si>
  <si>
    <t>REGIÃO DE LEIRIA</t>
  </si>
  <si>
    <t>16J</t>
  </si>
  <si>
    <t>BEIRAS E SERRA DA ESTRELA</t>
  </si>
  <si>
    <t>16E</t>
  </si>
  <si>
    <t>REGIÃO DE COIMBRA</t>
  </si>
  <si>
    <t>16G</t>
  </si>
  <si>
    <t>VISEU DÃO LAFÕES</t>
  </si>
  <si>
    <t>ALGARVE</t>
  </si>
  <si>
    <t>Alentejo Central</t>
  </si>
  <si>
    <t>Alentejo Litoral</t>
  </si>
  <si>
    <t>Algarve</t>
  </si>
  <si>
    <t>Alto Alentejo</t>
  </si>
  <si>
    <t>Alto Tâmega</t>
  </si>
  <si>
    <t>Área Metropolitana de Lisboa</t>
  </si>
  <si>
    <t>Área Metropolitana do Porto</t>
  </si>
  <si>
    <t>Ave</t>
  </si>
  <si>
    <t>Baixo Alentejo</t>
  </si>
  <si>
    <t>Beira Baixa</t>
  </si>
  <si>
    <t>Beiras e Serra da Estrela</t>
  </si>
  <si>
    <t>Cávado</t>
  </si>
  <si>
    <t>Douro</t>
  </si>
  <si>
    <t>Lezíria do Tejo</t>
  </si>
  <si>
    <t>Médio Tejo</t>
  </si>
  <si>
    <t>Oeste</t>
  </si>
  <si>
    <t>Região de Aveiro</t>
  </si>
  <si>
    <t>Região de Coimbra</t>
  </si>
  <si>
    <t>Região de Leiria</t>
  </si>
  <si>
    <t>Tâmega e Sousa</t>
  </si>
  <si>
    <t>Terras de Trás-os-Montes</t>
  </si>
  <si>
    <t>Viseu Dão Lafões</t>
  </si>
  <si>
    <t>RACIO</t>
  </si>
  <si>
    <t>NUTSI_DSG</t>
  </si>
  <si>
    <t>NUTSI_COD</t>
  </si>
  <si>
    <t>NUTSII_DSG</t>
  </si>
  <si>
    <t>NUTSII_COD</t>
  </si>
  <si>
    <t>NUTSIII_DSG</t>
  </si>
  <si>
    <t>NUTSIII_COD</t>
  </si>
  <si>
    <t>DISTRITO_ILHA_DSG</t>
  </si>
  <si>
    <t>CONCELHO_DSG</t>
  </si>
  <si>
    <t>Portugal</t>
  </si>
  <si>
    <t>Lagoa</t>
  </si>
  <si>
    <t>Continente</t>
  </si>
  <si>
    <t>1</t>
  </si>
  <si>
    <t>Alentejo</t>
  </si>
  <si>
    <t>18</t>
  </si>
  <si>
    <t>Évora</t>
  </si>
  <si>
    <t>Alandroal</t>
  </si>
  <si>
    <t>Arraiolos</t>
  </si>
  <si>
    <t>Borba</t>
  </si>
  <si>
    <t>Estremoz</t>
  </si>
  <si>
    <t>Montemor-o-Novo</t>
  </si>
  <si>
    <t>Mora</t>
  </si>
  <si>
    <t>Mourão</t>
  </si>
  <si>
    <t>Portel</t>
  </si>
  <si>
    <t>Redondo</t>
  </si>
  <si>
    <t>Reguengos de Monsaraz</t>
  </si>
  <si>
    <t>Vendas Novas</t>
  </si>
  <si>
    <t>Viana do Alentejo</t>
  </si>
  <si>
    <t>Vila Viçosa</t>
  </si>
  <si>
    <t>Setúbal</t>
  </si>
  <si>
    <t>Alcácer do Sal</t>
  </si>
  <si>
    <t>Grândola</t>
  </si>
  <si>
    <t>Beja</t>
  </si>
  <si>
    <t>Odemira</t>
  </si>
  <si>
    <t>Santiago do Cacém</t>
  </si>
  <si>
    <t>Sines</t>
  </si>
  <si>
    <t>15</t>
  </si>
  <si>
    <t>Faro</t>
  </si>
  <si>
    <t>Albufeira</t>
  </si>
  <si>
    <t>Alcoutim</t>
  </si>
  <si>
    <t>Aljezur</t>
  </si>
  <si>
    <t>Castro Marim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</si>
  <si>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</si>
  <si>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</si>
  <si>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</si>
  <si>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</si>
  <si>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</si>
  <si>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</si>
  <si>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</si>
  <si>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</si>
  <si>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</si>
  <si>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</si>
  <si>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Portalegre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</si>
  <si>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</si>
  <si>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</si>
  <si>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</si>
  <si>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</si>
  <si>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</si>
  <si>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</si>
  <si>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</si>
  <si>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</si>
  <si>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</si>
  <si>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</si>
  <si>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</si>
  <si>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Nisa</t>
  </si>
  <si>
    <t>Ponte de Sor</t>
  </si>
  <si>
    <t>Sousel</t>
  </si>
  <si>
    <t>Norte</t>
  </si>
  <si>
    <t>11</t>
  </si>
  <si>
    <t>Viana do Castelo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</si>
  <si>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</si>
  <si>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</si>
  <si>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</si>
  <si>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</si>
  <si>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</si>
  <si>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</si>
  <si>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</si>
  <si>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</si>
  <si>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Vila Nova de Cerveira</t>
  </si>
  <si>
    <t>Vila Real</t>
  </si>
  <si>
    <t>Boticas</t>
  </si>
  <si>
    <t>Chaves</t>
  </si>
  <si>
    <t>Montalegre</t>
  </si>
  <si>
    <t>Ribeira de Pena</t>
  </si>
  <si>
    <t>Valpaços</t>
  </si>
  <si>
    <t>Vila Pouca de Aguiar</t>
  </si>
  <si>
    <t>Lisboa</t>
  </si>
  <si>
    <t>17</t>
  </si>
  <si>
    <t>Alcochete</t>
  </si>
  <si>
    <t>Almada</t>
  </si>
  <si>
    <t>Amadora</t>
  </si>
  <si>
    <t>Barreiro</t>
  </si>
  <si>
    <t>Cascais</t>
  </si>
  <si>
    <t>Loures</t>
  </si>
  <si>
    <t>Mafra</t>
  </si>
  <si>
    <t>Moita</t>
  </si>
  <si>
    <t>Montijo</t>
  </si>
  <si>
    <t>Odivelas</t>
  </si>
  <si>
    <t>Oeiras</t>
  </si>
  <si>
    <t>Palmela</t>
  </si>
  <si>
    <t>Seixal</t>
  </si>
  <si>
    <t>Sesimbra</t>
  </si>
  <si>
    <t>Sintra</t>
  </si>
  <si>
    <t>Vila Franca de Xira</t>
  </si>
  <si>
    <t>Aveiro</t>
  </si>
  <si>
    <t>Arouca</t>
  </si>
  <si>
    <t>Espinho</t>
  </si>
  <si>
    <t>Porto</t>
  </si>
  <si>
    <t>Gondomar</t>
  </si>
  <si>
    <t>Maia</t>
  </si>
  <si>
    <t>Matosinhos</t>
  </si>
  <si>
    <t>Oliveira de Azeméis</t>
  </si>
  <si>
    <t>Paredes</t>
  </si>
  <si>
    <t>Póvoa de Varzim</t>
  </si>
  <si>
    <t>Santa Maria da Feira</t>
  </si>
  <si>
    <t>Santo Tirso</t>
  </si>
  <si>
    <t>São João da Madeira</t>
  </si>
  <si>
    <t>Trofa</t>
  </si>
  <si>
    <t>Vale de Cambra</t>
  </si>
  <si>
    <t>Valongo</t>
  </si>
  <si>
    <t>Vila do Conde</t>
  </si>
  <si>
    <t>Vila Nova de Gaia</t>
  </si>
  <si>
    <t>Braga</t>
  </si>
  <si>
    <t>Cabeceiras de Basto</t>
  </si>
  <si>
    <t>Fafe</t>
  </si>
  <si>
    <t>Guimarães</t>
  </si>
  <si>
    <t>Mondim de Basto</t>
  </si>
  <si>
    <t>Póvoa de Lanhoso</t>
  </si>
  <si>
    <t>Vieira do Minho</t>
  </si>
  <si>
    <t>Vila Nova de Famalicão</t>
  </si>
  <si>
    <t>Vizela</t>
  </si>
  <si>
    <t>Aljustrel</t>
  </si>
  <si>
    <t>Almodôvar</t>
  </si>
  <si>
    <t>Alvito</t>
  </si>
  <si>
    <t>Barrancos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</si>
  <si>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</si>
  <si>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</si>
  <si>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</si>
  <si>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</si>
  <si>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</si>
  <si>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</si>
  <si>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</si>
  <si>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</si>
  <si>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Centro</t>
  </si>
  <si>
    <t>16</t>
  </si>
  <si>
    <t>Castelo Branco</t>
  </si>
  <si>
    <t>Idanha-a-Nova</t>
  </si>
  <si>
    <t>Oleiros</t>
  </si>
  <si>
    <t>Penamacor</t>
  </si>
  <si>
    <t>Proença-a-Nova</t>
  </si>
  <si>
    <t>Vila Velha de Ródão</t>
  </si>
  <si>
    <t>Guarda</t>
  </si>
  <si>
    <t>Almeida</t>
  </si>
  <si>
    <t>Belmonte</t>
  </si>
  <si>
    <t>Celorico da Beira</t>
  </si>
  <si>
    <t>Covilhã</t>
  </si>
  <si>
    <t>Figueira de Castelo Rodrigo</t>
  </si>
  <si>
    <t>Fornos de Algodres</t>
  </si>
  <si>
    <t>Fundão</t>
  </si>
  <si>
    <t>Gouveia</t>
  </si>
  <si>
    <t>Manteigas</t>
  </si>
  <si>
    <t>Mêda</t>
  </si>
  <si>
    <t>Pinhel</t>
  </si>
  <si>
    <t>Sabugal</t>
  </si>
  <si>
    <t>Seia</t>
  </si>
  <si>
    <t>Trancoso</t>
  </si>
  <si>
    <t>Amares</t>
  </si>
  <si>
    <t>Barcelos</t>
  </si>
  <si>
    <t>Esposende</t>
  </si>
  <si>
    <t>Terras de Bouro</t>
  </si>
  <si>
    <t>Vila Verde</t>
  </si>
  <si>
    <t>Alijó</t>
  </si>
  <si>
    <t>Viseu</t>
  </si>
  <si>
    <t>Armamar</t>
  </si>
  <si>
    <t>Bragança</t>
  </si>
  <si>
    <t>Carrazeda de Ansiães</t>
  </si>
  <si>
    <t>Freixo de Espada à Cinta</t>
  </si>
  <si>
    <t>Lamego</t>
  </si>
  <si>
    <t>Mesão Frio</t>
  </si>
  <si>
    <t>Moimenta da Beira</t>
  </si>
  <si>
    <t>Murça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</si>
  <si>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</si>
  <si>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</si>
  <si>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</si>
  <si>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</si>
  <si>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</si>
  <si>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</si>
  <si>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</si>
  <si>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</si>
  <si>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</si>
  <si>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Nova de Foz Côa</t>
  </si>
  <si>
    <t>Santarém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</si>
  <si>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</si>
  <si>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</si>
  <si>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</si>
  <si>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</si>
  <si>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</si>
  <si>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</si>
  <si>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</si>
  <si>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</si>
  <si>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</si>
  <si>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</si>
  <si>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Abrantes</t>
  </si>
  <si>
    <t>Alcanena</t>
  </si>
  <si>
    <t>Constância</t>
  </si>
  <si>
    <t>Entroncamento</t>
  </si>
  <si>
    <t>Ferreira do Zêzere</t>
  </si>
  <si>
    <t>Mação</t>
  </si>
  <si>
    <t>Ourém</t>
  </si>
  <si>
    <t>Sardoal</t>
  </si>
  <si>
    <t>Sertã</t>
  </si>
  <si>
    <t>Tomar</t>
  </si>
  <si>
    <t>Torres Novas</t>
  </si>
  <si>
    <t>Vila de Rei</t>
  </si>
  <si>
    <t>Vila Nova da Barquinha</t>
  </si>
  <si>
    <t>Leiria</t>
  </si>
  <si>
    <t>Alcobaça</t>
  </si>
  <si>
    <t>Alenquer</t>
  </si>
  <si>
    <t>Arruda dos Vinhos</t>
  </si>
  <si>
    <t>Bombarral</t>
  </si>
  <si>
    <t>Cadaval</t>
  </si>
  <si>
    <t>Caldas da Rainha</t>
  </si>
  <si>
    <t>Lourinhã</t>
  </si>
  <si>
    <t>Nazaré</t>
  </si>
  <si>
    <t>Óbidos</t>
  </si>
  <si>
    <t>Peniche</t>
  </si>
  <si>
    <t>Sobral de Monte Agraço</t>
  </si>
  <si>
    <t>Torres Vedras</t>
  </si>
  <si>
    <t>Águeda</t>
  </si>
  <si>
    <t>Albergaria-a-Velha</t>
  </si>
  <si>
    <t>Anadia</t>
  </si>
  <si>
    <t>Estarreja</t>
  </si>
  <si>
    <t>Ílhavo</t>
  </si>
  <si>
    <t>Murtosa</t>
  </si>
  <si>
    <t>Oliveira do Bairro</t>
  </si>
  <si>
    <t>Ovar</t>
  </si>
  <si>
    <t>Sever do Vouga</t>
  </si>
  <si>
    <t>Vagos</t>
  </si>
  <si>
    <t>Coimbra</t>
  </si>
  <si>
    <t>Arganil</t>
  </si>
  <si>
    <t>Cantanhede</t>
  </si>
  <si>
    <t>Condeixa-a-Nova</t>
  </si>
  <si>
    <t>Figueira da Foz</t>
  </si>
  <si>
    <t>Góis</t>
  </si>
  <si>
    <t>Lousã</t>
  </si>
  <si>
    <t>Mealhada</t>
  </si>
  <si>
    <t>Mira</t>
  </si>
  <si>
    <t>Miranda do Corvo</t>
  </si>
  <si>
    <t>Montemor-o-Velho</t>
  </si>
  <si>
    <t>Mortágua</t>
  </si>
  <si>
    <t>Oliveira do Hospital</t>
  </si>
  <si>
    <t>Pampilhosa da Serra</t>
  </si>
  <si>
    <t>Penacova</t>
  </si>
  <si>
    <t>Penela</t>
  </si>
  <si>
    <t>Soure</t>
  </si>
  <si>
    <t>Tábua</t>
  </si>
  <si>
    <t>Vila Nova de Poiares</t>
  </si>
  <si>
    <t>Alvaiázere</t>
  </si>
  <si>
    <t>Ansião</t>
  </si>
  <si>
    <t>Batalha</t>
  </si>
  <si>
    <t>Castanheira de Pêra</t>
  </si>
  <si>
    <t>Figueiró dos Vinhos</t>
  </si>
  <si>
    <t>Marinha Grande</t>
  </si>
  <si>
    <t>Pedrógão Grande</t>
  </si>
  <si>
    <t>Pombal</t>
  </si>
  <si>
    <t>Porto de Mós</t>
  </si>
  <si>
    <t>Amarante</t>
  </si>
  <si>
    <t>Baião</t>
  </si>
  <si>
    <t>Castelo de Paiva</t>
  </si>
  <si>
    <t>Celorico de Basto</t>
  </si>
  <si>
    <t>Cinfães</t>
  </si>
  <si>
    <t>Felgueiras</t>
  </si>
  <si>
    <t>Lousada</t>
  </si>
  <si>
    <t>Marco de Canaveses</t>
  </si>
  <si>
    <t>Paços de Ferreira</t>
  </si>
  <si>
    <t>Penafiel</t>
  </si>
  <si>
    <t>Resende</t>
  </si>
  <si>
    <t>Alfândega da Fé</t>
  </si>
  <si>
    <t>Macedo de Cavaleiros</t>
  </si>
  <si>
    <t>Miranda do Douro</t>
  </si>
  <si>
    <t>Mirandela</t>
  </si>
  <si>
    <t>Mogadouro</t>
  </si>
  <si>
    <t>Vila Flor</t>
  </si>
  <si>
    <t>Vimioso</t>
  </si>
  <si>
    <t>Vinhais</t>
  </si>
  <si>
    <t>Aguiar da Beira</t>
  </si>
  <si>
    <t>Carregal do Sal</t>
  </si>
  <si>
    <t>Castro Daire</t>
  </si>
  <si>
    <t>Mangualde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</si>
  <si>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</si>
  <si>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</si>
  <si>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</si>
  <si>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</si>
  <si>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</si>
  <si>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</si>
  <si>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</si>
  <si>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</si>
  <si>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Vouzela</t>
  </si>
  <si>
    <t>NRO MUN</t>
  </si>
  <si>
    <t>COFINANCIAMENTO</t>
  </si>
  <si>
    <t>Total de Alunos (Ref 2019/2020)</t>
  </si>
  <si>
    <t>RACIO OMUN+NUTSIII</t>
  </si>
  <si>
    <t/>
  </si>
  <si>
    <t>COF_MUN</t>
  </si>
  <si>
    <t>COF_NUTSIII</t>
  </si>
  <si>
    <t>COF_MUN+NUTSIII</t>
  </si>
  <si>
    <t>TtAlunos_Básico</t>
  </si>
  <si>
    <t>TtAlunos_Secundário</t>
  </si>
  <si>
    <t>Total de Alunos</t>
  </si>
  <si>
    <t>RACIO_$/Básico</t>
  </si>
  <si>
    <t>RACIO_$/Secundário</t>
  </si>
  <si>
    <t>País</t>
  </si>
  <si>
    <t>Município</t>
  </si>
  <si>
    <t>TtAlunosPré</t>
  </si>
  <si>
    <t>COF_NUTSIII+MUN</t>
  </si>
  <si>
    <t>PRÉ-ESCOLA</t>
  </si>
  <si>
    <t>COF_MUN2</t>
  </si>
  <si>
    <t>COF_NUTSIII3</t>
  </si>
  <si>
    <t>COF_NUTSIII+MUN4</t>
  </si>
  <si>
    <t>BÁSICO</t>
  </si>
  <si>
    <t>SECUNDÁRIO</t>
  </si>
  <si>
    <t>SECUNDÁRIO CCH</t>
  </si>
  <si>
    <t>SECUNDÁRIO PROF</t>
  </si>
  <si>
    <t>TtAlunos_Secundário_CCH</t>
  </si>
  <si>
    <t>TtAlunos_Secundário_prof</t>
  </si>
  <si>
    <t>Conselho</t>
  </si>
  <si>
    <t>VALORES</t>
  </si>
  <si>
    <t>cb</t>
  </si>
  <si>
    <t>sec</t>
  </si>
  <si>
    <t>secpr</t>
  </si>
  <si>
    <t>CICLO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</si>
</sst>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_-* #,##0.00\ [$€-816]_-;\-* #,##0.00\ [$€-816]_-;_-* &quot;-&quot;??\ [$€-816]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8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medium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thin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indexed="64"/>
      </right>
      <top/>
      <bottom style="thin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indexed="64"/>
      </right>
      <top style="thin">
        <color theme="2" tint="-0.2499465926084170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2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theme="2" tint="-0.24994659260841701"/>
      </bottom>
      <diagonal/>
    </border>
    <border>
      <left/>
      <right/>
      <top style="medium">
        <color indexed="64"/>
      </top>
      <bottom style="medium">
        <color theme="2" tint="-0.24994659260841701"/>
      </bottom>
      <diagonal/>
    </border>
    <border>
      <left style="medium">
        <color indexed="64"/>
      </left>
      <right style="thin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thin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/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7" fillId="0" borderId="0"/>
    <xf numFmtId="0" fontId="10" fillId="0" borderId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/>
    </xf>
    <xf numFmtId="0" fontId="5" fillId="0" borderId="0" xfId="0" applyFont="1"/>
    <xf numFmtId="44" fontId="0" fillId="0" borderId="0" xfId="1" applyFont="1"/>
    <xf numFmtId="0" fontId="8" fillId="3" borderId="1" xfId="3" applyFont="1" applyFill="1" applyBorder="1" applyAlignment="1">
      <alignment horizontal="center" vertical="center"/>
    </xf>
    <xf numFmtId="1" fontId="2" fillId="0" borderId="0" xfId="0" applyNumberFormat="1" applyFont="1"/>
    <xf numFmtId="44" fontId="0" fillId="0" borderId="0" xfId="0" applyNumberFormat="1"/>
    <xf numFmtId="44" fontId="4" fillId="2" borderId="0" xfId="1" applyFont="1" applyFill="1" applyAlignment="1">
      <alignment horizontal="center"/>
    </xf>
    <xf numFmtId="44" fontId="5" fillId="0" borderId="0" xfId="1" applyFont="1"/>
    <xf numFmtId="0" fontId="4" fillId="2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8" fillId="3" borderId="1" xfId="3" applyNumberFormat="1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2" xfId="0" applyNumberFormat="1" applyFill="1" applyBorder="1" applyAlignment="1">
      <alignment horizontal="center"/>
    </xf>
    <xf numFmtId="0" fontId="0" fillId="5" borderId="2" xfId="0" applyFill="1" applyBorder="1"/>
    <xf numFmtId="0" fontId="0" fillId="5" borderId="2" xfId="0" applyNumberFormat="1" applyFill="1" applyBorder="1" applyAlignment="1">
      <alignment horizontal="center"/>
    </xf>
    <xf numFmtId="0" fontId="0" fillId="6" borderId="2" xfId="0" applyFill="1" applyBorder="1"/>
    <xf numFmtId="0" fontId="0" fillId="6" borderId="2" xfId="0" applyNumberFormat="1" applyFill="1" applyBorder="1" applyAlignment="1">
      <alignment horizontal="center"/>
    </xf>
    <xf numFmtId="0" fontId="0" fillId="7" borderId="2" xfId="0" applyFill="1" applyBorder="1"/>
    <xf numFmtId="0" fontId="0" fillId="7" borderId="2" xfId="0" applyNumberFormat="1" applyFill="1" applyBorder="1" applyAlignment="1">
      <alignment horizontal="center"/>
    </xf>
    <xf numFmtId="0" fontId="9" fillId="6" borderId="2" xfId="0" applyFont="1" applyFill="1" applyBorder="1"/>
    <xf numFmtId="0" fontId="9" fillId="6" borderId="2" xfId="0" applyNumberFormat="1" applyFont="1" applyFill="1" applyBorder="1" applyAlignment="1">
      <alignment horizontal="center"/>
    </xf>
    <xf numFmtId="0" fontId="5" fillId="6" borderId="0" xfId="0" applyNumberFormat="1" applyFont="1" applyFill="1" applyAlignment="1">
      <alignment horizontal="center"/>
    </xf>
    <xf numFmtId="0" fontId="5" fillId="6" borderId="0" xfId="0" applyFont="1" applyFill="1"/>
    <xf numFmtId="44" fontId="5" fillId="6" borderId="0" xfId="1" applyFont="1" applyFill="1"/>
    <xf numFmtId="0" fontId="6" fillId="6" borderId="0" xfId="0" applyNumberFormat="1" applyFont="1" applyFill="1" applyAlignment="1">
      <alignment horizontal="center"/>
    </xf>
    <xf numFmtId="0" fontId="6" fillId="6" borderId="0" xfId="0" applyFont="1" applyFill="1"/>
    <xf numFmtId="44" fontId="6" fillId="6" borderId="0" xfId="1" applyFont="1" applyFill="1"/>
    <xf numFmtId="0" fontId="0" fillId="8" borderId="2" xfId="0" applyFill="1" applyBorder="1"/>
    <xf numFmtId="0" fontId="0" fillId="8" borderId="2" xfId="0" applyNumberFormat="1" applyFill="1" applyBorder="1" applyAlignment="1">
      <alignment horizontal="center"/>
    </xf>
    <xf numFmtId="44" fontId="5" fillId="0" borderId="0" xfId="0" applyNumberFormat="1" applyFont="1"/>
    <xf numFmtId="0" fontId="5" fillId="4" borderId="0" xfId="0" applyNumberFormat="1" applyFont="1" applyFill="1" applyAlignment="1">
      <alignment horizontal="center"/>
    </xf>
    <xf numFmtId="0" fontId="5" fillId="4" borderId="0" xfId="0" applyFont="1" applyFill="1"/>
    <xf numFmtId="44" fontId="5" fillId="4" borderId="0" xfId="1" applyFont="1" applyFill="1"/>
    <xf numFmtId="0" fontId="6" fillId="4" borderId="0" xfId="0" applyNumberFormat="1" applyFont="1" applyFill="1" applyAlignment="1">
      <alignment horizontal="center"/>
    </xf>
    <xf numFmtId="0" fontId="6" fillId="4" borderId="0" xfId="0" applyFont="1" applyFill="1"/>
    <xf numFmtId="44" fontId="6" fillId="4" borderId="0" xfId="1" applyFont="1" applyFill="1"/>
    <xf numFmtId="0" fontId="0" fillId="0" borderId="0" xfId="0" applyFill="1"/>
    <xf numFmtId="0" fontId="0" fillId="4" borderId="0" xfId="0" applyNumberFormat="1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44" fontId="9" fillId="6" borderId="5" xfId="1" applyFont="1" applyFill="1" applyBorder="1"/>
    <xf numFmtId="44" fontId="9" fillId="6" borderId="6" xfId="1" applyFont="1" applyFill="1" applyBorder="1"/>
    <xf numFmtId="44" fontId="9" fillId="4" borderId="5" xfId="1" applyFont="1" applyFill="1" applyBorder="1"/>
    <xf numFmtId="44" fontId="9" fillId="4" borderId="6" xfId="1" applyFont="1" applyFill="1" applyBorder="1"/>
    <xf numFmtId="44" fontId="9" fillId="7" borderId="5" xfId="1" applyFont="1" applyFill="1" applyBorder="1"/>
    <xf numFmtId="44" fontId="9" fillId="7" borderId="6" xfId="1" applyFont="1" applyFill="1" applyBorder="1"/>
    <xf numFmtId="44" fontId="9" fillId="5" borderId="5" xfId="1" applyFont="1" applyFill="1" applyBorder="1"/>
    <xf numFmtId="44" fontId="9" fillId="5" borderId="6" xfId="1" applyFont="1" applyFill="1" applyBorder="1"/>
    <xf numFmtId="44" fontId="9" fillId="8" borderId="5" xfId="1" applyFont="1" applyFill="1" applyBorder="1"/>
    <xf numFmtId="44" fontId="9" fillId="8" borderId="6" xfId="1" applyFont="1" applyFill="1" applyBorder="1"/>
    <xf numFmtId="44" fontId="9" fillId="6" borderId="7" xfId="1" applyFont="1" applyFill="1" applyBorder="1"/>
    <xf numFmtId="44" fontId="9" fillId="6" borderId="8" xfId="1" applyFont="1" applyFill="1" applyBorder="1"/>
    <xf numFmtId="44" fontId="9" fillId="6" borderId="9" xfId="1" applyFont="1" applyFill="1" applyBorder="1"/>
    <xf numFmtId="44" fontId="9" fillId="6" borderId="10" xfId="1" applyFont="1" applyFill="1" applyBorder="1"/>
    <xf numFmtId="44" fontId="0" fillId="6" borderId="5" xfId="1" applyFont="1" applyFill="1" applyBorder="1"/>
    <xf numFmtId="44" fontId="0" fillId="4" borderId="5" xfId="1" applyFont="1" applyFill="1" applyBorder="1"/>
    <xf numFmtId="44" fontId="0" fillId="7" borderId="5" xfId="1" applyFont="1" applyFill="1" applyBorder="1"/>
    <xf numFmtId="44" fontId="0" fillId="5" borderId="5" xfId="1" applyFont="1" applyFill="1" applyBorder="1"/>
    <xf numFmtId="44" fontId="0" fillId="8" borderId="5" xfId="1" applyFont="1" applyFill="1" applyBorder="1"/>
    <xf numFmtId="44" fontId="0" fillId="6" borderId="7" xfId="1" applyFont="1" applyFill="1" applyBorder="1"/>
    <xf numFmtId="0" fontId="8" fillId="3" borderId="3" xfId="3" applyFont="1" applyFill="1" applyBorder="1" applyAlignment="1">
      <alignment horizontal="center" vertical="center"/>
    </xf>
    <xf numFmtId="0" fontId="0" fillId="6" borderId="4" xfId="0" applyFill="1" applyBorder="1"/>
    <xf numFmtId="0" fontId="0" fillId="4" borderId="4" xfId="0" applyFill="1" applyBorder="1"/>
    <xf numFmtId="0" fontId="0" fillId="7" borderId="4" xfId="0" applyFill="1" applyBorder="1"/>
    <xf numFmtId="0" fontId="0" fillId="5" borderId="4" xfId="0" applyFill="1" applyBorder="1"/>
    <xf numFmtId="0" fontId="0" fillId="8" borderId="4" xfId="0" applyFill="1" applyBorder="1"/>
    <xf numFmtId="0" fontId="9" fillId="6" borderId="4" xfId="0" applyFont="1" applyFill="1" applyBorder="1"/>
    <xf numFmtId="44" fontId="0" fillId="6" borderId="6" xfId="1" applyFont="1" applyFill="1" applyBorder="1"/>
    <xf numFmtId="44" fontId="0" fillId="4" borderId="6" xfId="1" applyFont="1" applyFill="1" applyBorder="1"/>
    <xf numFmtId="44" fontId="0" fillId="7" borderId="6" xfId="1" applyFont="1" applyFill="1" applyBorder="1"/>
    <xf numFmtId="44" fontId="0" fillId="5" borderId="6" xfId="1" applyFont="1" applyFill="1" applyBorder="1"/>
    <xf numFmtId="44" fontId="0" fillId="8" borderId="6" xfId="1" applyFont="1" applyFill="1" applyBorder="1"/>
    <xf numFmtId="44" fontId="0" fillId="6" borderId="8" xfId="1" applyFont="1" applyFill="1" applyBorder="1"/>
    <xf numFmtId="0" fontId="0" fillId="0" borderId="0" xfId="0" applyAlignment="1">
      <alignment horizontal="center"/>
    </xf>
    <xf numFmtId="44" fontId="9" fillId="6" borderId="17" xfId="1" applyFont="1" applyFill="1" applyBorder="1"/>
    <xf numFmtId="44" fontId="9" fillId="4" borderId="17" xfId="1" applyFont="1" applyFill="1" applyBorder="1"/>
    <xf numFmtId="44" fontId="9" fillId="7" borderId="17" xfId="1" applyFont="1" applyFill="1" applyBorder="1"/>
    <xf numFmtId="44" fontId="9" fillId="5" borderId="17" xfId="1" applyFont="1" applyFill="1" applyBorder="1"/>
    <xf numFmtId="44" fontId="9" fillId="8" borderId="17" xfId="1" applyFont="1" applyFill="1" applyBorder="1"/>
    <xf numFmtId="44" fontId="9" fillId="6" borderId="18" xfId="1" applyFont="1" applyFill="1" applyBorder="1"/>
    <xf numFmtId="0" fontId="9" fillId="6" borderId="5" xfId="1" applyNumberFormat="1" applyFont="1" applyFill="1" applyBorder="1" applyAlignment="1">
      <alignment horizontal="center"/>
    </xf>
    <xf numFmtId="0" fontId="9" fillId="6" borderId="6" xfId="1" applyNumberFormat="1" applyFont="1" applyFill="1" applyBorder="1" applyAlignment="1">
      <alignment horizontal="center"/>
    </xf>
    <xf numFmtId="0" fontId="9" fillId="4" borderId="5" xfId="1" applyNumberFormat="1" applyFont="1" applyFill="1" applyBorder="1" applyAlignment="1">
      <alignment horizontal="center"/>
    </xf>
    <xf numFmtId="0" fontId="9" fillId="4" borderId="6" xfId="1" applyNumberFormat="1" applyFont="1" applyFill="1" applyBorder="1" applyAlignment="1">
      <alignment horizontal="center"/>
    </xf>
    <xf numFmtId="0" fontId="9" fillId="7" borderId="5" xfId="1" applyNumberFormat="1" applyFont="1" applyFill="1" applyBorder="1" applyAlignment="1">
      <alignment horizontal="center"/>
    </xf>
    <xf numFmtId="0" fontId="9" fillId="7" borderId="6" xfId="1" applyNumberFormat="1" applyFont="1" applyFill="1" applyBorder="1" applyAlignment="1">
      <alignment horizontal="center"/>
    </xf>
    <xf numFmtId="0" fontId="9" fillId="5" borderId="5" xfId="1" applyNumberFormat="1" applyFont="1" applyFill="1" applyBorder="1" applyAlignment="1">
      <alignment horizontal="center"/>
    </xf>
    <xf numFmtId="0" fontId="9" fillId="5" borderId="6" xfId="1" applyNumberFormat="1" applyFont="1" applyFill="1" applyBorder="1" applyAlignment="1">
      <alignment horizontal="center"/>
    </xf>
    <xf numFmtId="0" fontId="9" fillId="8" borderId="5" xfId="1" applyNumberFormat="1" applyFont="1" applyFill="1" applyBorder="1" applyAlignment="1">
      <alignment horizontal="center"/>
    </xf>
    <xf numFmtId="0" fontId="9" fillId="8" borderId="6" xfId="1" applyNumberFormat="1" applyFont="1" applyFill="1" applyBorder="1" applyAlignment="1">
      <alignment horizontal="center"/>
    </xf>
    <xf numFmtId="0" fontId="9" fillId="6" borderId="7" xfId="1" applyNumberFormat="1" applyFont="1" applyFill="1" applyBorder="1" applyAlignment="1">
      <alignment horizontal="center"/>
    </xf>
    <xf numFmtId="0" fontId="9" fillId="6" borderId="8" xfId="1" applyNumberFormat="1" applyFont="1" applyFill="1" applyBorder="1" applyAlignment="1">
      <alignment horizontal="center"/>
    </xf>
    <xf numFmtId="0" fontId="9" fillId="6" borderId="17" xfId="1" applyNumberFormat="1" applyFont="1" applyFill="1" applyBorder="1" applyAlignment="1">
      <alignment horizontal="center"/>
    </xf>
    <xf numFmtId="0" fontId="9" fillId="4" borderId="17" xfId="1" applyNumberFormat="1" applyFont="1" applyFill="1" applyBorder="1" applyAlignment="1">
      <alignment horizontal="center"/>
    </xf>
    <xf numFmtId="0" fontId="9" fillId="7" borderId="17" xfId="1" applyNumberFormat="1" applyFont="1" applyFill="1" applyBorder="1" applyAlignment="1">
      <alignment horizontal="center"/>
    </xf>
    <xf numFmtId="0" fontId="9" fillId="5" borderId="17" xfId="1" applyNumberFormat="1" applyFont="1" applyFill="1" applyBorder="1" applyAlignment="1">
      <alignment horizontal="center"/>
    </xf>
    <xf numFmtId="0" fontId="9" fillId="8" borderId="17" xfId="1" applyNumberFormat="1" applyFont="1" applyFill="1" applyBorder="1" applyAlignment="1">
      <alignment horizontal="center"/>
    </xf>
    <xf numFmtId="0" fontId="9" fillId="6" borderId="18" xfId="1" applyNumberFormat="1" applyFont="1" applyFill="1" applyBorder="1" applyAlignment="1">
      <alignment horizontal="center"/>
    </xf>
    <xf numFmtId="164" fontId="8" fillId="3" borderId="22" xfId="3" applyNumberFormat="1" applyFont="1" applyFill="1" applyBorder="1" applyAlignment="1">
      <alignment horizontal="center" vertical="center"/>
    </xf>
    <xf numFmtId="164" fontId="8" fillId="3" borderId="23" xfId="3" applyNumberFormat="1" applyFont="1" applyFill="1" applyBorder="1" applyAlignment="1">
      <alignment horizontal="center" vertical="center"/>
    </xf>
    <xf numFmtId="0" fontId="9" fillId="6" borderId="9" xfId="1" applyNumberFormat="1" applyFont="1" applyFill="1" applyBorder="1" applyAlignment="1">
      <alignment horizontal="center"/>
    </xf>
    <xf numFmtId="0" fontId="9" fillId="6" borderId="10" xfId="1" applyNumberFormat="1" applyFont="1" applyFill="1" applyBorder="1" applyAlignment="1">
      <alignment horizontal="center"/>
    </xf>
    <xf numFmtId="0" fontId="9" fillId="6" borderId="16" xfId="1" applyNumberFormat="1" applyFont="1" applyFill="1" applyBorder="1" applyAlignment="1">
      <alignment horizontal="center"/>
    </xf>
    <xf numFmtId="164" fontId="8" fillId="3" borderId="24" xfId="3" applyNumberFormat="1" applyFont="1" applyFill="1" applyBorder="1" applyAlignment="1">
      <alignment horizontal="center" vertical="center"/>
    </xf>
    <xf numFmtId="44" fontId="0" fillId="6" borderId="9" xfId="1" applyFont="1" applyFill="1" applyBorder="1"/>
    <xf numFmtId="44" fontId="0" fillId="6" borderId="10" xfId="1" applyFont="1" applyFill="1" applyBorder="1"/>
    <xf numFmtId="44" fontId="9" fillId="6" borderId="16" xfId="1" applyFont="1" applyFill="1" applyBorder="1"/>
    <xf numFmtId="44" fontId="8" fillId="3" borderId="11" xfId="1" applyFont="1" applyFill="1" applyBorder="1" applyAlignment="1">
      <alignment horizontal="center" vertical="center"/>
    </xf>
    <xf numFmtId="44" fontId="8" fillId="3" borderId="12" xfId="1" applyFont="1" applyFill="1" applyBorder="1" applyAlignment="1">
      <alignment horizontal="center" vertical="center"/>
    </xf>
    <xf numFmtId="164" fontId="8" fillId="3" borderId="14" xfId="3" applyNumberFormat="1" applyFont="1" applyFill="1" applyBorder="1" applyAlignment="1">
      <alignment horizontal="center" vertical="center"/>
    </xf>
    <xf numFmtId="44" fontId="0" fillId="0" borderId="0" xfId="0" applyNumberFormat="1" applyFill="1"/>
    <xf numFmtId="165" fontId="0" fillId="0" borderId="0" xfId="0" applyNumberFormat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29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165" fontId="11" fillId="0" borderId="33" xfId="0" applyNumberFormat="1" applyFont="1" applyBorder="1" applyAlignment="1">
      <alignment horizontal="center"/>
    </xf>
    <xf numFmtId="165" fontId="11" fillId="0" borderId="34" xfId="0" applyNumberFormat="1" applyFont="1" applyBorder="1" applyAlignment="1">
      <alignment horizontal="center"/>
    </xf>
    <xf numFmtId="165" fontId="11" fillId="0" borderId="35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165" fontId="0" fillId="10" borderId="29" xfId="0" applyNumberFormat="1" applyFill="1" applyBorder="1" applyAlignment="1">
      <alignment horizontal="center"/>
    </xf>
    <xf numFmtId="165" fontId="0" fillId="10" borderId="0" xfId="0" applyNumberFormat="1" applyFill="1" applyBorder="1" applyAlignment="1">
      <alignment horizontal="center"/>
    </xf>
    <xf numFmtId="165" fontId="0" fillId="10" borderId="30" xfId="0" applyNumberFormat="1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165" fontId="0" fillId="1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1" fillId="0" borderId="0" xfId="0" applyNumberFormat="1" applyFont="1" applyAlignment="1">
      <alignment horizontal="center"/>
    </xf>
    <xf numFmtId="44" fontId="11" fillId="9" borderId="13" xfId="1" applyFont="1" applyFill="1" applyBorder="1" applyAlignment="1">
      <alignment horizontal="center"/>
    </xf>
    <xf numFmtId="44" fontId="11" fillId="9" borderId="15" xfId="1" applyFont="1" applyFill="1" applyBorder="1" applyAlignment="1">
      <alignment horizontal="center"/>
    </xf>
    <xf numFmtId="44" fontId="11" fillId="9" borderId="14" xfId="1" applyFont="1" applyFill="1" applyBorder="1" applyAlignment="1">
      <alignment horizontal="center"/>
    </xf>
    <xf numFmtId="0" fontId="11" fillId="9" borderId="19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9" borderId="20" xfId="0" applyFont="1" applyFill="1" applyBorder="1" applyAlignment="1">
      <alignment horizontal="center"/>
    </xf>
    <xf numFmtId="164" fontId="8" fillId="3" borderId="19" xfId="3" applyNumberFormat="1" applyFont="1" applyFill="1" applyBorder="1" applyAlignment="1">
      <alignment horizontal="center" vertical="center"/>
    </xf>
    <xf numFmtId="164" fontId="8" fillId="3" borderId="20" xfId="3" applyNumberFormat="1" applyFont="1" applyFill="1" applyBorder="1" applyAlignment="1">
      <alignment horizontal="center" vertical="center"/>
    </xf>
    <xf numFmtId="43" fontId="2" fillId="0" borderId="0" xfId="5" applyNumberFormat="1" applyFont="1"/>
  </cellXfs>
  <cellStyles count="6">
    <cellStyle name="Moeda" xfId="1" builtinId="4"/>
    <cellStyle name="Normal" xfId="0" builtinId="0"/>
    <cellStyle name="Normal 2 2" xfId="2" xr:uid="{6596A330-DE21-448D-97E9-311B845F36B3}"/>
    <cellStyle name="Normal 3" xfId="4" xr:uid="{A63317B4-0BF8-4ED0-9745-CFC11BD872CA}"/>
    <cellStyle name="Normal 5" xfId="3" xr:uid="{9F043FE5-4595-4D75-B1C6-A24773D935FA}"/>
    <cellStyle name="Vírgula" xfId="5" builtinId="3"/>
  </cellStyles>
  <dxfs count="72"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 Light"/>
        <family val="2"/>
        <scheme val="major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</dxf>
    <dxf>
      <numFmt numFmtId="165" formatCode="_-* #,##0.00\ [$€-816]_-;\-* #,##0.00\ [$€-816]_-;_-* &quot;-&quot;??\ [$€-816]_-;_-@_-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F7F3F-3823-4772-A103-69541B89842C}" name="Tabela1" displayName="Tabela1" ref="A1:S279" totalsRowShown="0" headerRowDxfId="71" dataDxfId="70">
  <sortState xmlns:xlrd2="http://schemas.microsoft.com/office/spreadsheetml/2017/richdata2" ref="A2:S279">
    <sortCondition ref="I2:I279"/>
  </sortState>
  <tableColumns count="19">
    <tableColumn id="1" xr3:uid="{3DB8EBA0-ECDD-4227-98E1-5F93D5C7485E}" name="DICO" dataDxfId="69"/>
    <tableColumn id="2" xr3:uid="{564A0A83-0098-459F-8894-07A450F03A38}" name="País" dataDxfId="68"/>
    <tableColumn id="3" xr3:uid="{D087BD68-2336-4E0C-8414-FCDB212CEE6B}" name="NUTSI_COD" dataDxfId="67"/>
    <tableColumn id="4" xr3:uid="{BF8FD67B-DE20-4AD7-A26C-FF487EA84BBE}" name="NUTSII_DSG" dataDxfId="66"/>
    <tableColumn id="5" xr3:uid="{5AA784CD-AFE3-4DF4-ABF8-BD30F98218F2}" name="NUTSII_COD" dataDxfId="65"/>
    <tableColumn id="6" xr3:uid="{40F42103-086E-48D2-9A50-5E511635FD6A}" name="NUTSIII_DSG" dataDxfId="64"/>
    <tableColumn id="7" xr3:uid="{188A1535-67E5-4926-A618-554ABCBCB4E9}" name="NUTSIII_COD" dataDxfId="63"/>
    <tableColumn id="8" xr3:uid="{BE5548CB-9A0A-4AC5-9E88-375E8933EE85}" name="DISTRITO_ILHA_DSG" dataDxfId="62"/>
    <tableColumn id="9" xr3:uid="{ADEF1833-7E45-4A2B-B9C2-F2B15D71C4A1}" name="Município" dataDxfId="61"/>
    <tableColumn id="10" xr3:uid="{F9876071-FE67-497C-AFBF-E81C8799A943}" name="COF_MUN" dataDxfId="60"/>
    <tableColumn id="11" xr3:uid="{A2BBF1AB-31ED-417D-B8B5-EB2431E1211F}" name="COF_NUTSIII" dataDxfId="59"/>
    <tableColumn id="12" xr3:uid="{CA5845FB-EF12-4EDD-AE61-4927A59785EA}" name="COF_NUTSIII+MUN" dataDxfId="58"/>
    <tableColumn id="18" xr3:uid="{1797A1A4-1A6D-4999-A127-26E3A2D2B1F1}" name="TtAlunosPré" dataDxfId="57"/>
    <tableColumn id="13" xr3:uid="{E2AE614B-915B-49DA-B6EB-75EA39123ADE}" name="TtAlunos_Básico" dataDxfId="56"/>
    <tableColumn id="14" xr3:uid="{59A7E88D-5F67-43C0-9065-44A65A67B9F3}" name="TtAlunos_Secundário" dataDxfId="55"/>
    <tableColumn id="15" xr3:uid="{97E5C4BF-0C0E-4827-A053-F7C888A474F5}" name="Total de Alunos" dataDxfId="54"/>
    <tableColumn id="19" xr3:uid="{E3A034C0-C3BD-4D84-AEC5-13CF46E31314}" name="COF_MUN2" dataDxfId="53">
      <calculatedColumnFormula>Tabela1[[#This Row],[COF_MUN]]/Tabela1[[#This Row],[Total de Alunos]]*Tabela1[[#This Row],[TtAlunosPré]]</calculatedColumnFormula>
    </tableColumn>
    <tableColumn id="16" xr3:uid="{818B3E4A-E7C4-4A7E-854A-CE1783E8010F}" name="COF_NUTSIII3" dataDxfId="52">
      <calculatedColumnFormula>Tabela1[[#This Row],[COF_NUTSIII]]/Tabela1[[#This Row],[Total de Alunos]]*Tabela1[[#This Row],[TtAlunosPré]]</calculatedColumnFormula>
    </tableColumn>
    <tableColumn id="17" xr3:uid="{BEBA4B33-B13E-4A0B-B644-68E80513DC97}" name="COF_NUTSIII+MUN4" dataDxfId="51">
      <calculatedColumnFormula>Tabela1[[#This Row],[COF_NUTSIII+MUN]]/Tabela1[[#This Row],[Total de Alunos]]*Tabela1[[#This Row],[TtAlunosPré]]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4D8220-1D89-4F95-8E19-68D7DFA4F3B0}" name="Tabela15" displayName="Tabela15" ref="A2:S280" totalsRowShown="0" headerRowDxfId="50" dataDxfId="49">
  <sortState xmlns:xlrd2="http://schemas.microsoft.com/office/spreadsheetml/2017/richdata2" ref="A3:S280">
    <sortCondition ref="I3:I280"/>
  </sortState>
  <tableColumns count="19">
    <tableColumn id="1" xr3:uid="{73638C62-A70C-43A8-9B97-E5E2FC7C2985}" name="DICO" dataDxfId="48"/>
    <tableColumn id="2" xr3:uid="{9010CA2A-7306-40B8-B609-4E919A369D3D}" name="País" dataDxfId="47"/>
    <tableColumn id="3" xr3:uid="{76F21006-F668-4020-B923-1CCD235E2DDB}" name="NUTSI_COD" dataDxfId="46"/>
    <tableColumn id="4" xr3:uid="{116523C1-360C-4DA6-88E6-55C968FB1ABA}" name="NUTSII_DSG" dataDxfId="45"/>
    <tableColumn id="5" xr3:uid="{4790C4FC-FFFE-4C20-AE27-0A928E92816A}" name="NUTSII_COD" dataDxfId="44"/>
    <tableColumn id="6" xr3:uid="{9D9C6F27-7A90-47A2-9AD2-D39CF773C55A}" name="NUTSIII_DSG" dataDxfId="43"/>
    <tableColumn id="7" xr3:uid="{39E506BF-E63A-4161-880A-926CD7D28A0E}" name="NUTSIII_COD" dataDxfId="42"/>
    <tableColumn id="8" xr3:uid="{EB78C942-9399-491F-A098-BEA77C94366B}" name="DISTRITO_ILHA_DSG" dataDxfId="41"/>
    <tableColumn id="9" xr3:uid="{8CB8AB65-9740-4890-952B-768DD44AC3F1}" name="Município" dataDxfId="40"/>
    <tableColumn id="10" xr3:uid="{18AC7645-05F8-49C7-8D53-2C82D9AD9DBA}" name="COF_MUN" dataDxfId="39"/>
    <tableColumn id="11" xr3:uid="{66242BA2-780E-4F3F-A687-EF3FBAE09B58}" name="COF_NUTSIII" dataDxfId="38"/>
    <tableColumn id="12" xr3:uid="{1A7CFA7B-B133-4811-AE1C-76B4EFBEE88A}" name="COF_NUTSIII+MUN" dataDxfId="37"/>
    <tableColumn id="18" xr3:uid="{1B9A984D-EEAA-44F0-B63B-8D4A83C15C0B}" name="TtAlunosPré" dataDxfId="36"/>
    <tableColumn id="13" xr3:uid="{6339A190-CFEF-42EA-896A-FC0D172A8CAA}" name="TtAlunos_Básico" dataDxfId="35"/>
    <tableColumn id="14" xr3:uid="{1B1C6A24-1034-416F-83A6-ECDF9689A4F7}" name="TtAlunos_Secundário" dataDxfId="34"/>
    <tableColumn id="15" xr3:uid="{4C9D46A3-399C-4639-9669-D314962583B6}" name="Total de Alunos" dataDxfId="33"/>
    <tableColumn id="19" xr3:uid="{6FB5F93F-433E-4C49-B086-116E057D9491}" name="COF_MUN2" dataDxfId="32">
      <calculatedColumnFormula>Tabela15[[#This Row],[COF_MUN]]/Tabela15[[#This Row],[Total de Alunos]]*Tabela15[[#This Row],[TtAlunosPré]]</calculatedColumnFormula>
    </tableColumn>
    <tableColumn id="16" xr3:uid="{E0A66570-78CA-4889-89A2-CFC2B842F41C}" name="COF_NUTSIII3" dataDxfId="31">
      <calculatedColumnFormula>Tabela15[[#This Row],[COF_NUTSIII]]/Tabela15[[#This Row],[Total de Alunos]]*Tabela15[[#This Row],[TtAlunosPré]]</calculatedColumnFormula>
    </tableColumn>
    <tableColumn id="17" xr3:uid="{2F933E64-4DD9-4FCF-A310-B51E001D7E61}" name="COF_NUTSIII+MUN4" dataDxfId="30">
      <calculatedColumnFormula>Tabela15[[#This Row],[COF_NUTSIII+MUN]]/Tabela15[[#This Row],[Total de Alunos]]*Tabela15[[#This Row],[TtAlunosPré]]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D6D839-60BA-4941-B570-39C1B1F8B348}" name="Tabela2" displayName="Tabela2" ref="A1:E25" totalsRowCount="1" headerRowDxfId="29" dataDxfId="28" headerRowCellStyle="Moeda">
  <sortState xmlns:xlrd2="http://schemas.microsoft.com/office/spreadsheetml/2017/richdata2" ref="A2:E24">
    <sortCondition ref="A1:A24"/>
  </sortState>
  <tableColumns count="5">
    <tableColumn id="1" xr3:uid="{E1E79B1B-5F28-4F8B-9475-17C75FE022B0}" name="COD_JU" dataDxfId="27" totalsRowDxfId="26"/>
    <tableColumn id="2" xr3:uid="{D3B4A536-F0DB-4B5F-9B6A-B7E37056D5FE}" name="NUTSIII_JU" dataDxfId="25" totalsRowDxfId="24"/>
    <tableColumn id="4" xr3:uid="{9E93B362-F8F5-47C8-9EC5-C31E5AF0A06B}" name="NRO MUN" totalsRowFunction="sum" dataDxfId="23" totalsRowDxfId="22"/>
    <tableColumn id="5" xr3:uid="{7B76D07D-3A82-41A1-9C10-ADBB88355A8E}" name="total_FA" totalsRowFunction="sum" dataDxfId="21" totalsRowDxfId="20" dataCellStyle="Moeda"/>
    <tableColumn id="6" xr3:uid="{370599FA-F7A2-45ED-AEFB-A2D14FBE0A2B}" name="RACIO" totalsRowFunction="sum" dataDxfId="19" totalsRowDxfId="18" dataCellStyle="Moed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4E15E3-907F-440C-9C22-A667EBD7CF34}" name="Tabela14" displayName="Tabela14" ref="A2:P280" totalsRowShown="0" headerRowDxfId="17" dataDxfId="16">
  <sortState xmlns:xlrd2="http://schemas.microsoft.com/office/spreadsheetml/2017/richdata2" ref="A3:P280">
    <sortCondition ref="I3:I280"/>
  </sortState>
  <tableColumns count="16">
    <tableColumn id="1" xr3:uid="{7CD76CAC-53F0-419C-9F2A-CB40D8252B18}" name="DICO" dataDxfId="15"/>
    <tableColumn id="2" xr3:uid="{D3703EDB-C310-4DF1-8B0D-815C71E8EA86}" name="País" dataDxfId="14"/>
    <tableColumn id="3" xr3:uid="{4554AFE4-1284-4552-A784-5708E9F421AA}" name="NUTSI_COD" dataDxfId="13"/>
    <tableColumn id="4" xr3:uid="{6B6847B0-D727-4755-9C6C-C9CC246714E1}" name="NUTSII_DSG" dataDxfId="12"/>
    <tableColumn id="5" xr3:uid="{D8B5511B-19AA-45AC-AD11-1D5A6E7B4DBE}" name="NUTSII_COD" dataDxfId="11"/>
    <tableColumn id="6" xr3:uid="{53C18504-708B-4E52-88DD-FB9C9FC86C53}" name="NUTSIII_DSG" dataDxfId="10"/>
    <tableColumn id="7" xr3:uid="{FDEA2A1B-A248-4A22-9B7D-FE44C1A01FA3}" name="NUTSIII_COD" dataDxfId="9"/>
    <tableColumn id="8" xr3:uid="{BB818753-CDC0-42A0-A5DE-57D9837075F8}" name="DISTRITO_ILHA_DSG" dataDxfId="8"/>
    <tableColumn id="9" xr3:uid="{2A742FF8-D36D-439C-ADD0-525C8DA029FE}" name="Município" dataDxfId="7"/>
    <tableColumn id="10" xr3:uid="{E55DDE45-F365-4462-834A-17E43DE5D139}" name="COF_MUN" dataDxfId="6"/>
    <tableColumn id="11" xr3:uid="{82B46736-1286-4DD8-8527-1C09DC1E2DA7}" name="COF_NUTSIII" dataDxfId="5"/>
    <tableColumn id="12" xr3:uid="{7C9EA736-3FA3-4972-B9B0-8AB9B9BBF6EB}" name="COF_NUTSIII+MUN" dataDxfId="4">
      <calculatedColumnFormula>Tabela14[[#This Row],[COF_MUN]]+Tabela14[[#This Row],[COF_NUTSIII]]</calculatedColumnFormula>
    </tableColumn>
    <tableColumn id="13" xr3:uid="{CE4FC1EE-78DD-4E77-A48B-23C4E3CD2EDE}" name="TtAlunos_Básico" dataDxfId="3"/>
    <tableColumn id="14" xr3:uid="{17E5B62A-DA64-4725-801E-B6FCF3AF820F}" name="TtAlunos_Secundário_CCH" dataDxfId="2"/>
    <tableColumn id="16" xr3:uid="{2733FA7A-34B1-4A6A-BD9A-85B980B333C9}" name="TtAlunos_Secundário_prof" dataDxfId="1"/>
    <tableColumn id="15" xr3:uid="{74C6F632-E8BE-4F86-B90D-0B809A63E5E9}" name="Total de Alunos" dataDxfId="0">
      <calculatedColumnFormula>Tabela14[[#This Row],[TtAlunos_Básico]]+Tabela14[[#This Row],[TtAlunos_Secundário_CCH]]+Tabela14[[#This Row],[TtAlunos_Secundário_prof]]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A5A1A-D06F-479F-B395-6F7C48BCD099}">
  <dimension ref="A1:AC279"/>
  <sheetViews>
    <sheetView topLeftCell="G1" zoomScale="80" zoomScaleNormal="80" workbookViewId="0">
      <selection activeCell="Q1" sqref="Q1"/>
    </sheetView>
  </sheetViews>
  <sheetFormatPr defaultColWidth="14.109375" defaultRowHeight="14.4" x14ac:dyDescent="0.3"/>
  <cols>
    <col min="1" max="1" width="5.6640625" style="76" bestFit="1" customWidth="1"/>
    <col min="2" max="2" width="8.33203125" style="76" customWidth="1"/>
    <col min="3" max="3" width="11.33203125" style="76" customWidth="1"/>
    <col min="4" max="4" width="11.6640625" style="76" customWidth="1"/>
    <col min="5" max="5" width="12" style="76" customWidth="1"/>
    <col min="6" max="6" width="26.88671875" style="76" customWidth="1"/>
    <col min="7" max="7" width="12.5546875" style="76" customWidth="1"/>
    <col min="8" max="8" width="19.33203125" style="76" customWidth="1"/>
    <col min="9" max="9" width="24.77734375" style="76" customWidth="1"/>
    <col min="10" max="10" width="15.5546875" style="114" bestFit="1" customWidth="1"/>
    <col min="11" max="11" width="13.77734375" style="114" bestFit="1" customWidth="1"/>
    <col min="12" max="12" width="19.21875" style="114" bestFit="1" customWidth="1"/>
    <col min="13" max="13" width="11.6640625" style="76" customWidth="1"/>
    <col min="14" max="14" width="15.44140625" style="76" customWidth="1"/>
    <col min="15" max="15" width="19.6640625" style="76" customWidth="1"/>
    <col min="16" max="16" width="14.6640625" style="76" customWidth="1"/>
    <col min="17" max="17" width="13.77734375" style="114" bestFit="1" customWidth="1"/>
    <col min="18" max="18" width="14.6640625" style="114" bestFit="1" customWidth="1"/>
    <col min="19" max="19" width="20.33203125" style="114" bestFit="1" customWidth="1"/>
    <col min="20" max="21" width="13.77734375" style="114" bestFit="1" customWidth="1"/>
    <col min="22" max="22" width="19.21875" style="114" bestFit="1" customWidth="1"/>
    <col min="23" max="24" width="13.77734375" style="114" bestFit="1" customWidth="1"/>
    <col min="25" max="25" width="19.21875" style="114" bestFit="1" customWidth="1"/>
    <col min="26" max="16384" width="14.109375" style="145"/>
  </cols>
  <sheetData>
    <row r="1" spans="1:27" x14ac:dyDescent="0.3">
      <c r="A1" s="76" t="s">
        <v>0</v>
      </c>
      <c r="B1" s="76" t="s">
        <v>652</v>
      </c>
      <c r="C1" s="76" t="s">
        <v>343</v>
      </c>
      <c r="D1" s="76" t="s">
        <v>344</v>
      </c>
      <c r="E1" s="76" t="s">
        <v>345</v>
      </c>
      <c r="F1" s="76" t="s">
        <v>346</v>
      </c>
      <c r="G1" s="76" t="s">
        <v>347</v>
      </c>
      <c r="H1" s="76" t="s">
        <v>348</v>
      </c>
      <c r="I1" s="76" t="s">
        <v>653</v>
      </c>
      <c r="J1" s="115" t="s">
        <v>644</v>
      </c>
      <c r="K1" s="116" t="s">
        <v>645</v>
      </c>
      <c r="L1" s="117" t="s">
        <v>655</v>
      </c>
      <c r="M1" s="125" t="s">
        <v>654</v>
      </c>
      <c r="N1" s="126" t="s">
        <v>647</v>
      </c>
      <c r="O1" s="126" t="s">
        <v>648</v>
      </c>
      <c r="P1" s="127" t="s">
        <v>649</v>
      </c>
      <c r="Q1" s="115" t="s">
        <v>657</v>
      </c>
      <c r="R1" s="116" t="s">
        <v>658</v>
      </c>
      <c r="S1" s="117" t="s">
        <v>659</v>
      </c>
      <c r="T1" s="134" t="s">
        <v>644</v>
      </c>
      <c r="U1" s="135" t="s">
        <v>645</v>
      </c>
      <c r="V1" s="136" t="s">
        <v>655</v>
      </c>
      <c r="W1" s="134" t="s">
        <v>644</v>
      </c>
      <c r="X1" s="135" t="s">
        <v>645</v>
      </c>
      <c r="Y1" s="136" t="s">
        <v>655</v>
      </c>
    </row>
    <row r="2" spans="1:27" x14ac:dyDescent="0.3">
      <c r="A2" s="76">
        <v>1401</v>
      </c>
      <c r="B2" s="76" t="s">
        <v>350</v>
      </c>
      <c r="C2" s="76" t="s">
        <v>353</v>
      </c>
      <c r="D2" s="76" t="s">
        <v>484</v>
      </c>
      <c r="E2" s="76" t="s">
        <v>485</v>
      </c>
      <c r="F2" s="76" t="s">
        <v>333</v>
      </c>
      <c r="G2" s="76" t="s">
        <v>308</v>
      </c>
      <c r="H2" s="76" t="s">
        <v>532</v>
      </c>
      <c r="I2" s="76" t="s">
        <v>543</v>
      </c>
      <c r="J2" s="118">
        <v>0</v>
      </c>
      <c r="K2" s="119">
        <v>292092.53769230773</v>
      </c>
      <c r="L2" s="120">
        <v>292092.53769230773</v>
      </c>
      <c r="M2" s="128">
        <v>631</v>
      </c>
      <c r="N2" s="129">
        <v>2487</v>
      </c>
      <c r="O2" s="129">
        <v>1070</v>
      </c>
      <c r="P2" s="130">
        <v>4188</v>
      </c>
      <c r="Q2" s="114">
        <f>Tabela1[[#This Row],[COF_MUN]]/Tabela1[[#This Row],[Total de Alunos]]*Tabela1[[#This Row],[TtAlunosPré]]</f>
        <v>0</v>
      </c>
      <c r="R2" s="114">
        <f>Tabela1[[#This Row],[COF_NUTSIII]]/Tabela1[[#This Row],[Total de Alunos]]*Tabela1[[#This Row],[TtAlunosPré]]</f>
        <v>44009.166973220199</v>
      </c>
      <c r="S2" s="114">
        <f>Tabela1[[#This Row],[COF_NUTSIII+MUN]]/Tabela1[[#This Row],[Total de Alunos]]*Tabela1[[#This Row],[TtAlunosPré]]</f>
        <v>44009.166973220199</v>
      </c>
      <c r="T2" s="114">
        <f>Tabela1[[#This Row],[COF_MUN]]/Tabela1[[#This Row],[Total de Alunos]]*Tabela1[[#This Row],[TtAlunos_Básico]]</f>
        <v>0</v>
      </c>
      <c r="U2" s="114">
        <f>Tabela1[[#This Row],[COF_NUTSIII]]/Tabela1[[#This Row],[Total de Alunos]]*Tabela1[[#This Row],[TtAlunos_Básico]]</f>
        <v>173456.09867258102</v>
      </c>
      <c r="V2" s="114">
        <f>Tabela1[[#This Row],[COF_NUTSIII+MUN]]/Tabela1[[#This Row],[Total de Alunos]]*Tabela1[[#This Row],[TtAlunos_Básico]]</f>
        <v>173456.09867258102</v>
      </c>
      <c r="W2" s="114">
        <f>Tabela1[[#This Row],[COF_MUN]]/Tabela1[[#This Row],[Total de Alunos]]*Tabela1[[#This Row],[TtAlunos_Secundário]]</f>
        <v>0</v>
      </c>
      <c r="X2" s="114">
        <f>Tabela1[[#This Row],[COF_NUTSIII]]/Tabela1[[#This Row],[Total de Alunos]]*Tabela1[[#This Row],[TtAlunos_Secundário]]</f>
        <v>74627.272046506521</v>
      </c>
      <c r="Y2" s="114">
        <f>Tabela1[[#This Row],[COF_NUTSIII+MUN]]/Tabela1[[#This Row],[Total de Alunos]]*Tabela1[[#This Row],[TtAlunos_Secundário]]</f>
        <v>74627.272046506521</v>
      </c>
      <c r="AA2" s="146"/>
    </row>
    <row r="3" spans="1:27" x14ac:dyDescent="0.3">
      <c r="A3" s="76">
        <v>101</v>
      </c>
      <c r="B3" s="76" t="s">
        <v>350</v>
      </c>
      <c r="C3" s="76" t="s">
        <v>353</v>
      </c>
      <c r="D3" s="76" t="s">
        <v>484</v>
      </c>
      <c r="E3" s="76" t="s">
        <v>485</v>
      </c>
      <c r="F3" s="76" t="s">
        <v>335</v>
      </c>
      <c r="G3" s="76" t="s">
        <v>304</v>
      </c>
      <c r="H3" s="76" t="s">
        <v>445</v>
      </c>
      <c r="I3" s="76" t="s">
        <v>569</v>
      </c>
      <c r="J3" s="118">
        <v>0</v>
      </c>
      <c r="K3" s="119">
        <v>261614.17909090911</v>
      </c>
      <c r="L3" s="120">
        <v>261614.17909090911</v>
      </c>
      <c r="M3" s="128">
        <v>1141</v>
      </c>
      <c r="N3" s="129">
        <v>3749</v>
      </c>
      <c r="O3" s="129">
        <v>1260</v>
      </c>
      <c r="P3" s="130">
        <v>6150</v>
      </c>
      <c r="Q3" s="114">
        <f>Tabela1[[#This Row],[COF_MUN]]/Tabela1[[#This Row],[Total de Alunos]]*Tabela1[[#This Row],[TtAlunosPré]]</f>
        <v>0</v>
      </c>
      <c r="R3" s="114">
        <f>Tabela1[[#This Row],[COF_NUTSIII]]/Tabela1[[#This Row],[Total de Alunos]]*Tabela1[[#This Row],[TtAlunosPré]]</f>
        <v>48536.874527272725</v>
      </c>
      <c r="S3" s="114">
        <f>Tabela1[[#This Row],[COF_NUTSIII+MUN]]/Tabela1[[#This Row],[Total de Alunos]]*Tabela1[[#This Row],[TtAlunosPré]]</f>
        <v>48536.874527272725</v>
      </c>
      <c r="T3" s="114">
        <f>Tabela1[[#This Row],[COF_MUN]]/Tabela1[[#This Row],[Total de Alunos]]*Tabela1[[#This Row],[TtAlunos_Básico]]</f>
        <v>0</v>
      </c>
      <c r="U3" s="114">
        <f>Tabela1[[#This Row],[COF_NUTSIII]]/Tabela1[[#This Row],[Total de Alunos]]*Tabela1[[#This Row],[TtAlunos_Básico]]</f>
        <v>159478.30201818183</v>
      </c>
      <c r="V3" s="114">
        <f>Tabela1[[#This Row],[COF_NUTSIII+MUN]]/Tabela1[[#This Row],[Total de Alunos]]*Tabela1[[#This Row],[TtAlunos_Básico]]</f>
        <v>159478.30201818183</v>
      </c>
      <c r="W3" s="114">
        <f>Tabela1[[#This Row],[COF_MUN]]/Tabela1[[#This Row],[Total de Alunos]]*Tabela1[[#This Row],[TtAlunos_Secundário]]</f>
        <v>0</v>
      </c>
      <c r="X3" s="114">
        <f>Tabela1[[#This Row],[COF_NUTSIII]]/Tabela1[[#This Row],[Total de Alunos]]*Tabela1[[#This Row],[TtAlunos_Secundário]]</f>
        <v>53599.002545454547</v>
      </c>
      <c r="Y3" s="114">
        <f>Tabela1[[#This Row],[COF_NUTSIII+MUN]]/Tabela1[[#This Row],[Total de Alunos]]*Tabela1[[#This Row],[TtAlunos_Secundário]]</f>
        <v>53599.002545454547</v>
      </c>
      <c r="AA3" s="146"/>
    </row>
    <row r="4" spans="1:27" ht="13.2" customHeight="1" x14ac:dyDescent="0.3">
      <c r="A4" s="76">
        <v>901</v>
      </c>
      <c r="B4" s="76" t="s">
        <v>350</v>
      </c>
      <c r="C4" s="76" t="s">
        <v>353</v>
      </c>
      <c r="D4" s="76" t="s">
        <v>484</v>
      </c>
      <c r="E4" s="76" t="s">
        <v>485</v>
      </c>
      <c r="F4" s="76" t="s">
        <v>340</v>
      </c>
      <c r="G4" s="76" t="s">
        <v>316</v>
      </c>
      <c r="H4" s="76" t="s">
        <v>492</v>
      </c>
      <c r="I4" s="76" t="s">
        <v>626</v>
      </c>
      <c r="J4" s="118">
        <v>0</v>
      </c>
      <c r="K4" s="119">
        <v>341568.78571428574</v>
      </c>
      <c r="L4" s="120">
        <v>341568.78571428574</v>
      </c>
      <c r="M4" s="128">
        <v>82</v>
      </c>
      <c r="N4" s="129">
        <v>316</v>
      </c>
      <c r="O4" s="129">
        <v>147</v>
      </c>
      <c r="P4" s="130">
        <v>545</v>
      </c>
      <c r="Q4" s="114">
        <f>Tabela1[[#This Row],[COF_MUN]]/Tabela1[[#This Row],[Total de Alunos]]*Tabela1[[#This Row],[TtAlunosPré]]</f>
        <v>0</v>
      </c>
      <c r="R4" s="114">
        <f>Tabela1[[#This Row],[COF_NUTSIII]]/Tabela1[[#This Row],[Total de Alunos]]*Tabela1[[#This Row],[TtAlunosPré]]</f>
        <v>51392.000786369594</v>
      </c>
      <c r="S4" s="114">
        <f>Tabela1[[#This Row],[COF_NUTSIII+MUN]]/Tabela1[[#This Row],[Total de Alunos]]*Tabela1[[#This Row],[TtAlunosPré]]</f>
        <v>51392.000786369594</v>
      </c>
      <c r="T4" s="114">
        <f>Tabela1[[#This Row],[COF_MUN]]/Tabela1[[#This Row],[Total de Alunos]]*Tabela1[[#This Row],[TtAlunos_Básico]]</f>
        <v>0</v>
      </c>
      <c r="U4" s="114">
        <f>Tabela1[[#This Row],[COF_NUTSIII]]/Tabela1[[#This Row],[Total de Alunos]]*Tabela1[[#This Row],[TtAlunos_Básico]]</f>
        <v>198047.22254259503</v>
      </c>
      <c r="V4" s="114">
        <f>Tabela1[[#This Row],[COF_NUTSIII+MUN]]/Tabela1[[#This Row],[Total de Alunos]]*Tabela1[[#This Row],[TtAlunos_Básico]]</f>
        <v>198047.22254259503</v>
      </c>
      <c r="W4" s="114">
        <f>Tabela1[[#This Row],[COF_MUN]]/Tabela1[[#This Row],[Total de Alunos]]*Tabela1[[#This Row],[TtAlunos_Secundário]]</f>
        <v>0</v>
      </c>
      <c r="X4" s="114">
        <f>Tabela1[[#This Row],[COF_NUTSIII]]/Tabela1[[#This Row],[Total de Alunos]]*Tabela1[[#This Row],[TtAlunos_Secundário]]</f>
        <v>92129.5623853211</v>
      </c>
      <c r="Y4" s="114">
        <f>Tabela1[[#This Row],[COF_NUTSIII+MUN]]/Tabela1[[#This Row],[Total de Alunos]]*Tabela1[[#This Row],[TtAlunos_Secundário]]</f>
        <v>92129.5623853211</v>
      </c>
      <c r="AA4" s="146"/>
    </row>
    <row r="5" spans="1:27" x14ac:dyDescent="0.3">
      <c r="A5" s="137">
        <v>701</v>
      </c>
      <c r="B5" s="137" t="s">
        <v>350</v>
      </c>
      <c r="C5" s="137" t="s">
        <v>353</v>
      </c>
      <c r="D5" s="137" t="s">
        <v>354</v>
      </c>
      <c r="E5" s="137" t="s">
        <v>355</v>
      </c>
      <c r="F5" s="137" t="s">
        <v>319</v>
      </c>
      <c r="G5" s="137">
        <v>187</v>
      </c>
      <c r="H5" s="137" t="s">
        <v>356</v>
      </c>
      <c r="I5" s="137" t="s">
        <v>357</v>
      </c>
      <c r="J5" s="138">
        <v>393702.92</v>
      </c>
      <c r="K5" s="139">
        <v>40190.05071428571</v>
      </c>
      <c r="L5" s="140">
        <v>433892.97071428568</v>
      </c>
      <c r="M5" s="141">
        <v>84</v>
      </c>
      <c r="N5" s="142">
        <v>317</v>
      </c>
      <c r="O5" s="142">
        <v>0</v>
      </c>
      <c r="P5" s="143">
        <v>401</v>
      </c>
      <c r="Q5" s="144">
        <f>Tabela1[[#This Row],[COF_MUN]]/Tabela1[[#This Row],[Total de Alunos]]*Tabela1[[#This Row],[TtAlunosPré]]</f>
        <v>82471.434613466336</v>
      </c>
      <c r="R5" s="144">
        <f>Tabela1[[#This Row],[COF_NUTSIII]]/Tabela1[[#This Row],[Total de Alunos]]*Tabela1[[#This Row],[TtAlunosPré]]</f>
        <v>8418.8634912718189</v>
      </c>
      <c r="S5" s="144">
        <f>Tabela1[[#This Row],[COF_NUTSIII+MUN]]/Tabela1[[#This Row],[Total de Alunos]]*Tabela1[[#This Row],[TtAlunosPré]]</f>
        <v>90890.298104738147</v>
      </c>
      <c r="T5" s="114">
        <f>Tabela1[[#This Row],[COF_MUN]]/Tabela1[[#This Row],[Total de Alunos]]*Tabela1[[#This Row],[TtAlunos_Básico]]</f>
        <v>311231.48538653366</v>
      </c>
      <c r="U5" s="114">
        <f>Tabela1[[#This Row],[COF_NUTSIII]]/Tabela1[[#This Row],[Total de Alunos]]*Tabela1[[#This Row],[TtAlunos_Básico]]</f>
        <v>31771.187223013891</v>
      </c>
      <c r="V5" s="114">
        <f>Tabela1[[#This Row],[COF_NUTSIII+MUN]]/Tabela1[[#This Row],[Total de Alunos]]*Tabela1[[#This Row],[TtAlunos_Básico]]</f>
        <v>343002.67260954756</v>
      </c>
      <c r="W5" s="114">
        <f>Tabela1[[#This Row],[COF_MUN]]/Tabela1[[#This Row],[Total de Alunos]]*Tabela1[[#This Row],[TtAlunos_Secundário]]</f>
        <v>0</v>
      </c>
      <c r="X5" s="114">
        <f>Tabela1[[#This Row],[COF_NUTSIII]]/Tabela1[[#This Row],[Total de Alunos]]*Tabela1[[#This Row],[TtAlunos_Secundário]]</f>
        <v>0</v>
      </c>
      <c r="Y5" s="114">
        <f>Tabela1[[#This Row],[COF_NUTSIII+MUN]]/Tabela1[[#This Row],[Total de Alunos]]*Tabela1[[#This Row],[TtAlunos_Secundário]]</f>
        <v>0</v>
      </c>
      <c r="AA5" s="146"/>
    </row>
    <row r="6" spans="1:27" x14ac:dyDescent="0.3">
      <c r="A6" s="76">
        <v>102</v>
      </c>
      <c r="B6" s="76" t="s">
        <v>350</v>
      </c>
      <c r="C6" s="76" t="s">
        <v>353</v>
      </c>
      <c r="D6" s="76" t="s">
        <v>484</v>
      </c>
      <c r="E6" s="76" t="s">
        <v>485</v>
      </c>
      <c r="F6" s="76" t="s">
        <v>335</v>
      </c>
      <c r="G6" s="76" t="s">
        <v>304</v>
      </c>
      <c r="H6" s="76" t="s">
        <v>445</v>
      </c>
      <c r="I6" s="76" t="s">
        <v>570</v>
      </c>
      <c r="J6" s="118">
        <v>0</v>
      </c>
      <c r="K6" s="119">
        <v>261614.17909090911</v>
      </c>
      <c r="L6" s="120">
        <v>261614.17909090911</v>
      </c>
      <c r="M6" s="128">
        <v>570</v>
      </c>
      <c r="N6" s="129">
        <v>2178</v>
      </c>
      <c r="O6" s="129">
        <v>870</v>
      </c>
      <c r="P6" s="130">
        <v>3618</v>
      </c>
      <c r="Q6" s="114">
        <f>Tabela1[[#This Row],[COF_MUN]]/Tabela1[[#This Row],[Total de Alunos]]*Tabela1[[#This Row],[TtAlunosPré]]</f>
        <v>0</v>
      </c>
      <c r="R6" s="114">
        <f>Tabela1[[#This Row],[COF_NUTSIII]]/Tabela1[[#This Row],[Total de Alunos]]*Tabela1[[#This Row],[TtAlunosPré]]</f>
        <v>41216.164201718682</v>
      </c>
      <c r="S6" s="114">
        <f>Tabela1[[#This Row],[COF_NUTSIII+MUN]]/Tabela1[[#This Row],[Total de Alunos]]*Tabela1[[#This Row],[TtAlunosPré]]</f>
        <v>41216.164201718682</v>
      </c>
      <c r="T6" s="114">
        <f>Tabela1[[#This Row],[COF_MUN]]/Tabela1[[#This Row],[Total de Alunos]]*Tabela1[[#This Row],[TtAlunos_Básico]]</f>
        <v>0</v>
      </c>
      <c r="U6" s="114">
        <f>Tabela1[[#This Row],[COF_NUTSIII]]/Tabela1[[#This Row],[Total de Alunos]]*Tabela1[[#This Row],[TtAlunos_Básico]]</f>
        <v>157489.13268656717</v>
      </c>
      <c r="V6" s="114">
        <f>Tabela1[[#This Row],[COF_NUTSIII+MUN]]/Tabela1[[#This Row],[Total de Alunos]]*Tabela1[[#This Row],[TtAlunos_Básico]]</f>
        <v>157489.13268656717</v>
      </c>
      <c r="W6" s="114">
        <f>Tabela1[[#This Row],[COF_MUN]]/Tabela1[[#This Row],[Total de Alunos]]*Tabela1[[#This Row],[TtAlunos_Secundário]]</f>
        <v>0</v>
      </c>
      <c r="X6" s="114">
        <f>Tabela1[[#This Row],[COF_NUTSIII]]/Tabela1[[#This Row],[Total de Alunos]]*Tabela1[[#This Row],[TtAlunos_Secundário]]</f>
        <v>62908.882202623252</v>
      </c>
      <c r="Y6" s="114">
        <f>Tabela1[[#This Row],[COF_NUTSIII+MUN]]/Tabela1[[#This Row],[Total de Alunos]]*Tabela1[[#This Row],[TtAlunos_Secundário]]</f>
        <v>62908.882202623252</v>
      </c>
      <c r="AA6" s="146"/>
    </row>
    <row r="7" spans="1:27" x14ac:dyDescent="0.3">
      <c r="A7" s="76">
        <v>801</v>
      </c>
      <c r="B7" s="76" t="s">
        <v>350</v>
      </c>
      <c r="C7" s="76" t="s">
        <v>353</v>
      </c>
      <c r="D7" s="76" t="s">
        <v>321</v>
      </c>
      <c r="E7" s="76" t="s">
        <v>377</v>
      </c>
      <c r="F7" s="76" t="s">
        <v>321</v>
      </c>
      <c r="G7" s="76">
        <v>150</v>
      </c>
      <c r="H7" s="76" t="s">
        <v>378</v>
      </c>
      <c r="I7" s="76" t="s">
        <v>379</v>
      </c>
      <c r="J7" s="118">
        <v>0</v>
      </c>
      <c r="K7" s="119">
        <v>0</v>
      </c>
      <c r="L7" s="120">
        <v>0</v>
      </c>
      <c r="M7" s="128">
        <v>1348</v>
      </c>
      <c r="N7" s="129">
        <v>4594</v>
      </c>
      <c r="O7" s="129">
        <v>1496</v>
      </c>
      <c r="P7" s="130">
        <v>7438</v>
      </c>
      <c r="Q7" s="114">
        <f>Tabela1[[#This Row],[COF_MUN]]/Tabela1[[#This Row],[Total de Alunos]]*Tabela1[[#This Row],[TtAlunosPré]]</f>
        <v>0</v>
      </c>
      <c r="R7" s="114">
        <f>Tabela1[[#This Row],[COF_NUTSIII]]/Tabela1[[#This Row],[Total de Alunos]]*Tabela1[[#This Row],[TtAlunosPré]]</f>
        <v>0</v>
      </c>
      <c r="S7" s="114">
        <f>Tabela1[[#This Row],[COF_NUTSIII+MUN]]/Tabela1[[#This Row],[Total de Alunos]]*Tabela1[[#This Row],[TtAlunosPré]]</f>
        <v>0</v>
      </c>
      <c r="T7" s="114">
        <f>Tabela1[[#This Row],[COF_MUN]]/Tabela1[[#This Row],[Total de Alunos]]*Tabela1[[#This Row],[TtAlunos_Básico]]</f>
        <v>0</v>
      </c>
      <c r="U7" s="114">
        <f>Tabela1[[#This Row],[COF_NUTSIII]]/Tabela1[[#This Row],[Total de Alunos]]*Tabela1[[#This Row],[TtAlunos_Básico]]</f>
        <v>0</v>
      </c>
      <c r="V7" s="114">
        <f>Tabela1[[#This Row],[COF_NUTSIII+MUN]]/Tabela1[[#This Row],[Total de Alunos]]*Tabela1[[#This Row],[TtAlunos_Básico]]</f>
        <v>0</v>
      </c>
      <c r="W7" s="114">
        <f>Tabela1[[#This Row],[COF_MUN]]/Tabela1[[#This Row],[Total de Alunos]]*Tabela1[[#This Row],[TtAlunos_Secundário]]</f>
        <v>0</v>
      </c>
      <c r="X7" s="114">
        <f>Tabela1[[#This Row],[COF_NUTSIII]]/Tabela1[[#This Row],[Total de Alunos]]*Tabela1[[#This Row],[TtAlunos_Secundário]]</f>
        <v>0</v>
      </c>
      <c r="Y7" s="114">
        <f>Tabela1[[#This Row],[COF_NUTSIII+MUN]]/Tabela1[[#This Row],[Total de Alunos]]*Tabela1[[#This Row],[TtAlunos_Secundário]]</f>
        <v>0</v>
      </c>
      <c r="AA7" s="146"/>
    </row>
    <row r="8" spans="1:27" x14ac:dyDescent="0.3">
      <c r="A8" s="76">
        <v>1501</v>
      </c>
      <c r="B8" s="76" t="s">
        <v>350</v>
      </c>
      <c r="C8" s="76" t="s">
        <v>353</v>
      </c>
      <c r="D8" s="76" t="s">
        <v>354</v>
      </c>
      <c r="E8" s="76" t="s">
        <v>355</v>
      </c>
      <c r="F8" s="76" t="s">
        <v>320</v>
      </c>
      <c r="G8" s="76">
        <v>181</v>
      </c>
      <c r="H8" s="76" t="s">
        <v>370</v>
      </c>
      <c r="I8" s="76" t="s">
        <v>371</v>
      </c>
      <c r="J8" s="118">
        <v>360238.5</v>
      </c>
      <c r="K8" s="119">
        <v>0</v>
      </c>
      <c r="L8" s="120">
        <v>360238.5</v>
      </c>
      <c r="M8" s="128">
        <v>237</v>
      </c>
      <c r="N8" s="129">
        <v>912</v>
      </c>
      <c r="O8" s="129">
        <v>228</v>
      </c>
      <c r="P8" s="130">
        <v>1377</v>
      </c>
      <c r="Q8" s="114">
        <f>Tabela1[[#This Row],[COF_MUN]]/Tabela1[[#This Row],[Total de Alunos]]*Tabela1[[#This Row],[TtAlunosPré]]</f>
        <v>62001.833333333328</v>
      </c>
      <c r="R8" s="114">
        <f>Tabela1[[#This Row],[COF_NUTSIII]]/Tabela1[[#This Row],[Total de Alunos]]*Tabela1[[#This Row],[TtAlunosPré]]</f>
        <v>0</v>
      </c>
      <c r="S8" s="114">
        <f>Tabela1[[#This Row],[COF_NUTSIII+MUN]]/Tabela1[[#This Row],[Total de Alunos]]*Tabela1[[#This Row],[TtAlunosPré]]</f>
        <v>62001.833333333328</v>
      </c>
      <c r="T8" s="114">
        <f>Tabela1[[#This Row],[COF_MUN]]/Tabela1[[#This Row],[Total de Alunos]]*Tabela1[[#This Row],[TtAlunos_Básico]]</f>
        <v>238589.33333333331</v>
      </c>
      <c r="U8" s="114">
        <f>Tabela1[[#This Row],[COF_NUTSIII]]/Tabela1[[#This Row],[Total de Alunos]]*Tabela1[[#This Row],[TtAlunos_Básico]]</f>
        <v>0</v>
      </c>
      <c r="V8" s="114">
        <f>Tabela1[[#This Row],[COF_NUTSIII+MUN]]/Tabela1[[#This Row],[Total de Alunos]]*Tabela1[[#This Row],[TtAlunos_Básico]]</f>
        <v>238589.33333333331</v>
      </c>
      <c r="W8" s="114">
        <f>Tabela1[[#This Row],[COF_MUN]]/Tabela1[[#This Row],[Total de Alunos]]*Tabela1[[#This Row],[TtAlunos_Secundário]]</f>
        <v>59647.333333333328</v>
      </c>
      <c r="X8" s="114">
        <f>Tabela1[[#This Row],[COF_NUTSIII]]/Tabela1[[#This Row],[Total de Alunos]]*Tabela1[[#This Row],[TtAlunos_Secundário]]</f>
        <v>0</v>
      </c>
      <c r="Y8" s="114">
        <f>Tabela1[[#This Row],[COF_NUTSIII+MUN]]/Tabela1[[#This Row],[Total de Alunos]]*Tabela1[[#This Row],[TtAlunos_Secundário]]</f>
        <v>59647.333333333328</v>
      </c>
      <c r="AA8" s="146"/>
    </row>
    <row r="9" spans="1:27" x14ac:dyDescent="0.3">
      <c r="A9" s="76">
        <v>1402</v>
      </c>
      <c r="B9" s="76" t="s">
        <v>350</v>
      </c>
      <c r="C9" s="76" t="s">
        <v>353</v>
      </c>
      <c r="D9" s="76" t="s">
        <v>484</v>
      </c>
      <c r="E9" s="76" t="s">
        <v>485</v>
      </c>
      <c r="F9" s="76" t="s">
        <v>333</v>
      </c>
      <c r="G9" s="76" t="s">
        <v>308</v>
      </c>
      <c r="H9" s="76" t="s">
        <v>532</v>
      </c>
      <c r="I9" s="76" t="s">
        <v>544</v>
      </c>
      <c r="J9" s="118">
        <v>0</v>
      </c>
      <c r="K9" s="119">
        <v>292092.53769230773</v>
      </c>
      <c r="L9" s="120">
        <v>292092.53769230773</v>
      </c>
      <c r="M9" s="128">
        <v>320</v>
      </c>
      <c r="N9" s="129">
        <v>1100</v>
      </c>
      <c r="O9" s="129">
        <v>313</v>
      </c>
      <c r="P9" s="130">
        <v>1733</v>
      </c>
      <c r="Q9" s="114">
        <f>Tabela1[[#This Row],[COF_MUN]]/Tabela1[[#This Row],[Total de Alunos]]*Tabela1[[#This Row],[TtAlunosPré]]</f>
        <v>0</v>
      </c>
      <c r="R9" s="114">
        <f>Tabela1[[#This Row],[COF_NUTSIII]]/Tabela1[[#This Row],[Total de Alunos]]*Tabela1[[#This Row],[TtAlunosPré]]</f>
        <v>53935.148333259356</v>
      </c>
      <c r="S9" s="114">
        <f>Tabela1[[#This Row],[COF_NUTSIII+MUN]]/Tabela1[[#This Row],[Total de Alunos]]*Tabela1[[#This Row],[TtAlunosPré]]</f>
        <v>53935.148333259356</v>
      </c>
      <c r="T9" s="114">
        <f>Tabela1[[#This Row],[COF_MUN]]/Tabela1[[#This Row],[Total de Alunos]]*Tabela1[[#This Row],[TtAlunos_Básico]]</f>
        <v>0</v>
      </c>
      <c r="U9" s="114">
        <f>Tabela1[[#This Row],[COF_NUTSIII]]/Tabela1[[#This Row],[Total de Alunos]]*Tabela1[[#This Row],[TtAlunos_Básico]]</f>
        <v>185402.07239557905</v>
      </c>
      <c r="V9" s="114">
        <f>Tabela1[[#This Row],[COF_NUTSIII+MUN]]/Tabela1[[#This Row],[Total de Alunos]]*Tabela1[[#This Row],[TtAlunos_Básico]]</f>
        <v>185402.07239557905</v>
      </c>
      <c r="W9" s="114">
        <f>Tabela1[[#This Row],[COF_MUN]]/Tabela1[[#This Row],[Total de Alunos]]*Tabela1[[#This Row],[TtAlunos_Secundário]]</f>
        <v>0</v>
      </c>
      <c r="X9" s="114">
        <f>Tabela1[[#This Row],[COF_NUTSIII]]/Tabela1[[#This Row],[Total de Alunos]]*Tabela1[[#This Row],[TtAlunos_Secundário]]</f>
        <v>52755.316963469311</v>
      </c>
      <c r="Y9" s="114">
        <f>Tabela1[[#This Row],[COF_NUTSIII+MUN]]/Tabela1[[#This Row],[Total de Alunos]]*Tabela1[[#This Row],[TtAlunos_Secundário]]</f>
        <v>52755.316963469311</v>
      </c>
      <c r="AA9" s="146"/>
    </row>
    <row r="10" spans="1:27" x14ac:dyDescent="0.3">
      <c r="A10" s="76">
        <v>1001</v>
      </c>
      <c r="B10" s="76" t="s">
        <v>350</v>
      </c>
      <c r="C10" s="76" t="s">
        <v>353</v>
      </c>
      <c r="D10" s="76" t="s">
        <v>484</v>
      </c>
      <c r="E10" s="76" t="s">
        <v>485</v>
      </c>
      <c r="F10" s="76" t="s">
        <v>334</v>
      </c>
      <c r="G10" s="76" t="s">
        <v>302</v>
      </c>
      <c r="H10" s="76" t="s">
        <v>556</v>
      </c>
      <c r="I10" s="76" t="s">
        <v>557</v>
      </c>
      <c r="J10" s="118">
        <v>0</v>
      </c>
      <c r="K10" s="119">
        <v>313016.76416666666</v>
      </c>
      <c r="L10" s="120">
        <v>313016.76416666666</v>
      </c>
      <c r="M10" s="128">
        <v>1258</v>
      </c>
      <c r="N10" s="129">
        <v>4466</v>
      </c>
      <c r="O10" s="129">
        <v>1639</v>
      </c>
      <c r="P10" s="130">
        <v>7363</v>
      </c>
      <c r="Q10" s="114">
        <f>Tabela1[[#This Row],[COF_MUN]]/Tabela1[[#This Row],[Total de Alunos]]*Tabela1[[#This Row],[TtAlunosPré]]</f>
        <v>0</v>
      </c>
      <c r="R10" s="114">
        <f>Tabela1[[#This Row],[COF_NUTSIII]]/Tabela1[[#This Row],[Total de Alunos]]*Tabela1[[#This Row],[TtAlunosPré]]</f>
        <v>53480.251164154099</v>
      </c>
      <c r="S10" s="114">
        <f>Tabela1[[#This Row],[COF_NUTSIII+MUN]]/Tabela1[[#This Row],[Total de Alunos]]*Tabela1[[#This Row],[TtAlunosPré]]</f>
        <v>53480.251164154099</v>
      </c>
      <c r="T10" s="114">
        <f>Tabela1[[#This Row],[COF_MUN]]/Tabela1[[#This Row],[Total de Alunos]]*Tabela1[[#This Row],[TtAlunos_Básico]]</f>
        <v>0</v>
      </c>
      <c r="U10" s="114">
        <f>Tabela1[[#This Row],[COF_NUTSIII]]/Tabela1[[#This Row],[Total de Alunos]]*Tabela1[[#This Row],[TtAlunos_Básico]]</f>
        <v>189859.14284508125</v>
      </c>
      <c r="V10" s="114">
        <f>Tabela1[[#This Row],[COF_NUTSIII+MUN]]/Tabela1[[#This Row],[Total de Alunos]]*Tabela1[[#This Row],[TtAlunos_Básico]]</f>
        <v>189859.14284508125</v>
      </c>
      <c r="W10" s="114">
        <f>Tabela1[[#This Row],[COF_MUN]]/Tabela1[[#This Row],[Total de Alunos]]*Tabela1[[#This Row],[TtAlunos_Secundário]]</f>
        <v>0</v>
      </c>
      <c r="X10" s="114">
        <f>Tabela1[[#This Row],[COF_NUTSIII]]/Tabela1[[#This Row],[Total de Alunos]]*Tabela1[[#This Row],[TtAlunos_Secundário]]</f>
        <v>69677.370157431287</v>
      </c>
      <c r="Y10" s="114">
        <f>Tabela1[[#This Row],[COF_NUTSIII+MUN]]/Tabela1[[#This Row],[Total de Alunos]]*Tabela1[[#This Row],[TtAlunos_Secundário]]</f>
        <v>69677.370157431287</v>
      </c>
      <c r="AA10" s="146"/>
    </row>
    <row r="11" spans="1:27" x14ac:dyDescent="0.3">
      <c r="A11" s="76">
        <v>1502</v>
      </c>
      <c r="B11" s="76" t="s">
        <v>350</v>
      </c>
      <c r="C11" s="76" t="s">
        <v>353</v>
      </c>
      <c r="D11" s="76" t="s">
        <v>427</v>
      </c>
      <c r="E11" s="76" t="s">
        <v>428</v>
      </c>
      <c r="F11" s="76" t="s">
        <v>324</v>
      </c>
      <c r="G11" s="76">
        <v>170</v>
      </c>
      <c r="H11" s="76" t="s">
        <v>370</v>
      </c>
      <c r="I11" s="76" t="s">
        <v>429</v>
      </c>
      <c r="J11" s="118">
        <v>219156.28</v>
      </c>
      <c r="K11" s="119">
        <v>0</v>
      </c>
      <c r="L11" s="120">
        <v>219156.28</v>
      </c>
      <c r="M11" s="128">
        <v>598</v>
      </c>
      <c r="N11" s="129">
        <v>2133</v>
      </c>
      <c r="O11" s="129">
        <v>696</v>
      </c>
      <c r="P11" s="130">
        <v>3427</v>
      </c>
      <c r="Q11" s="114">
        <f>Tabela1[[#This Row],[COF_MUN]]/Tabela1[[#This Row],[Total de Alunos]]*Tabela1[[#This Row],[TtAlunosPré]]</f>
        <v>38242.035436241611</v>
      </c>
      <c r="R11" s="114">
        <f>Tabela1[[#This Row],[COF_NUTSIII]]/Tabela1[[#This Row],[Total de Alunos]]*Tabela1[[#This Row],[TtAlunosPré]]</f>
        <v>0</v>
      </c>
      <c r="S11" s="114">
        <f>Tabela1[[#This Row],[COF_NUTSIII+MUN]]/Tabela1[[#This Row],[Total de Alunos]]*Tabela1[[#This Row],[TtAlunosPré]]</f>
        <v>38242.035436241611</v>
      </c>
      <c r="T11" s="114">
        <f>Tabela1[[#This Row],[COF_MUN]]/Tabela1[[#This Row],[Total de Alunos]]*Tabela1[[#This Row],[TtAlunos_Básico]]</f>
        <v>136405.11970819958</v>
      </c>
      <c r="U11" s="114">
        <f>Tabela1[[#This Row],[COF_NUTSIII]]/Tabela1[[#This Row],[Total de Alunos]]*Tabela1[[#This Row],[TtAlunos_Básico]]</f>
        <v>0</v>
      </c>
      <c r="V11" s="114">
        <f>Tabela1[[#This Row],[COF_NUTSIII+MUN]]/Tabela1[[#This Row],[Total de Alunos]]*Tabela1[[#This Row],[TtAlunos_Básico]]</f>
        <v>136405.11970819958</v>
      </c>
      <c r="W11" s="114">
        <f>Tabela1[[#This Row],[COF_MUN]]/Tabela1[[#This Row],[Total de Alunos]]*Tabela1[[#This Row],[TtAlunos_Secundário]]</f>
        <v>44509.124855558795</v>
      </c>
      <c r="X11" s="114">
        <f>Tabela1[[#This Row],[COF_NUTSIII]]/Tabela1[[#This Row],[Total de Alunos]]*Tabela1[[#This Row],[TtAlunos_Secundário]]</f>
        <v>0</v>
      </c>
      <c r="Y11" s="114">
        <f>Tabela1[[#This Row],[COF_NUTSIII+MUN]]/Tabela1[[#This Row],[Total de Alunos]]*Tabela1[[#This Row],[TtAlunos_Secundário]]</f>
        <v>44509.124855558795</v>
      </c>
      <c r="AA11" s="146"/>
    </row>
    <row r="12" spans="1:27" x14ac:dyDescent="0.3">
      <c r="A12" s="76">
        <v>802</v>
      </c>
      <c r="B12" s="76" t="s">
        <v>350</v>
      </c>
      <c r="C12" s="76" t="s">
        <v>353</v>
      </c>
      <c r="D12" s="76" t="s">
        <v>321</v>
      </c>
      <c r="E12" s="76" t="s">
        <v>377</v>
      </c>
      <c r="F12" s="76" t="s">
        <v>321</v>
      </c>
      <c r="G12" s="76">
        <v>150</v>
      </c>
      <c r="H12" s="76" t="s">
        <v>378</v>
      </c>
      <c r="I12" s="76" t="s">
        <v>380</v>
      </c>
      <c r="J12" s="118">
        <v>0</v>
      </c>
      <c r="K12" s="119">
        <v>0</v>
      </c>
      <c r="L12" s="120">
        <v>0</v>
      </c>
      <c r="M12" s="128">
        <v>29</v>
      </c>
      <c r="N12" s="129">
        <v>128</v>
      </c>
      <c r="O12" s="129">
        <v>0</v>
      </c>
      <c r="P12" s="130">
        <v>157</v>
      </c>
      <c r="Q12" s="114">
        <f>Tabela1[[#This Row],[COF_MUN]]/Tabela1[[#This Row],[Total de Alunos]]*Tabela1[[#This Row],[TtAlunosPré]]</f>
        <v>0</v>
      </c>
      <c r="R12" s="114">
        <f>Tabela1[[#This Row],[COF_NUTSIII]]/Tabela1[[#This Row],[Total de Alunos]]*Tabela1[[#This Row],[TtAlunosPré]]</f>
        <v>0</v>
      </c>
      <c r="S12" s="114">
        <f>Tabela1[[#This Row],[COF_NUTSIII+MUN]]/Tabela1[[#This Row],[Total de Alunos]]*Tabela1[[#This Row],[TtAlunosPré]]</f>
        <v>0</v>
      </c>
      <c r="T12" s="114">
        <f>Tabela1[[#This Row],[COF_MUN]]/Tabela1[[#This Row],[Total de Alunos]]*Tabela1[[#This Row],[TtAlunos_Básico]]</f>
        <v>0</v>
      </c>
      <c r="U12" s="114">
        <f>Tabela1[[#This Row],[COF_NUTSIII]]/Tabela1[[#This Row],[Total de Alunos]]*Tabela1[[#This Row],[TtAlunos_Básico]]</f>
        <v>0</v>
      </c>
      <c r="V12" s="114">
        <f>Tabela1[[#This Row],[COF_NUTSIII+MUN]]/Tabela1[[#This Row],[Total de Alunos]]*Tabela1[[#This Row],[TtAlunos_Básico]]</f>
        <v>0</v>
      </c>
      <c r="W12" s="114">
        <f>Tabela1[[#This Row],[COF_MUN]]/Tabela1[[#This Row],[Total de Alunos]]*Tabela1[[#This Row],[TtAlunos_Secundário]]</f>
        <v>0</v>
      </c>
      <c r="X12" s="114">
        <f>Tabela1[[#This Row],[COF_NUTSIII]]/Tabela1[[#This Row],[Total de Alunos]]*Tabela1[[#This Row],[TtAlunos_Secundário]]</f>
        <v>0</v>
      </c>
      <c r="Y12" s="114">
        <f>Tabela1[[#This Row],[COF_NUTSIII+MUN]]/Tabela1[[#This Row],[Total de Alunos]]*Tabela1[[#This Row],[TtAlunos_Secundário]]</f>
        <v>0</v>
      </c>
      <c r="AA12" s="146"/>
    </row>
    <row r="13" spans="1:27" x14ac:dyDescent="0.3">
      <c r="A13" s="76">
        <v>1101</v>
      </c>
      <c r="B13" s="76" t="s">
        <v>350</v>
      </c>
      <c r="C13" s="76" t="s">
        <v>353</v>
      </c>
      <c r="D13" s="76" t="s">
        <v>484</v>
      </c>
      <c r="E13" s="76" t="s">
        <v>485</v>
      </c>
      <c r="F13" s="76" t="s">
        <v>334</v>
      </c>
      <c r="G13" s="76" t="s">
        <v>302</v>
      </c>
      <c r="H13" s="76" t="s">
        <v>427</v>
      </c>
      <c r="I13" s="76" t="s">
        <v>558</v>
      </c>
      <c r="J13" s="118">
        <v>0</v>
      </c>
      <c r="K13" s="119">
        <v>313016.76416666666</v>
      </c>
      <c r="L13" s="120">
        <v>313016.76416666666</v>
      </c>
      <c r="M13" s="128">
        <v>942</v>
      </c>
      <c r="N13" s="129">
        <v>3806</v>
      </c>
      <c r="O13" s="129">
        <v>1034</v>
      </c>
      <c r="P13" s="130">
        <v>5782</v>
      </c>
      <c r="Q13" s="114">
        <f>Tabela1[[#This Row],[COF_MUN]]/Tabela1[[#This Row],[Total de Alunos]]*Tabela1[[#This Row],[TtAlunosPré]]</f>
        <v>0</v>
      </c>
      <c r="R13" s="114">
        <f>Tabela1[[#This Row],[COF_NUTSIII]]/Tabela1[[#This Row],[Total de Alunos]]*Tabela1[[#This Row],[TtAlunosPré]]</f>
        <v>50996.504988758214</v>
      </c>
      <c r="S13" s="114">
        <f>Tabela1[[#This Row],[COF_NUTSIII+MUN]]/Tabela1[[#This Row],[Total de Alunos]]*Tabela1[[#This Row],[TtAlunosPré]]</f>
        <v>50996.504988758214</v>
      </c>
      <c r="T13" s="114">
        <f>Tabela1[[#This Row],[COF_MUN]]/Tabela1[[#This Row],[Total de Alunos]]*Tabela1[[#This Row],[TtAlunos_Básico]]</f>
        <v>0</v>
      </c>
      <c r="U13" s="114">
        <f>Tabela1[[#This Row],[COF_NUTSIII]]/Tabela1[[#This Row],[Total de Alunos]]*Tabela1[[#This Row],[TtAlunos_Básico]]</f>
        <v>206043.20380808256</v>
      </c>
      <c r="V13" s="114">
        <f>Tabela1[[#This Row],[COF_NUTSIII+MUN]]/Tabela1[[#This Row],[Total de Alunos]]*Tabela1[[#This Row],[TtAlunos_Básico]]</f>
        <v>206043.20380808256</v>
      </c>
      <c r="W13" s="114">
        <f>Tabela1[[#This Row],[COF_MUN]]/Tabela1[[#This Row],[Total de Alunos]]*Tabela1[[#This Row],[TtAlunos_Secundário]]</f>
        <v>0</v>
      </c>
      <c r="X13" s="114">
        <f>Tabela1[[#This Row],[COF_NUTSIII]]/Tabela1[[#This Row],[Total de Alunos]]*Tabela1[[#This Row],[TtAlunos_Secundário]]</f>
        <v>55977.055369825895</v>
      </c>
      <c r="Y13" s="114">
        <f>Tabela1[[#This Row],[COF_NUTSIII+MUN]]/Tabela1[[#This Row],[Total de Alunos]]*Tabela1[[#This Row],[TtAlunos_Secundário]]</f>
        <v>55977.055369825895</v>
      </c>
      <c r="AA13" s="146"/>
    </row>
    <row r="14" spans="1:27" x14ac:dyDescent="0.3">
      <c r="A14" s="76">
        <v>401</v>
      </c>
      <c r="B14" s="76" t="s">
        <v>350</v>
      </c>
      <c r="C14" s="76" t="s">
        <v>353</v>
      </c>
      <c r="D14" s="76" t="s">
        <v>408</v>
      </c>
      <c r="E14" s="76" t="s">
        <v>409</v>
      </c>
      <c r="F14" s="76" t="s">
        <v>339</v>
      </c>
      <c r="G14" s="76" t="s">
        <v>298</v>
      </c>
      <c r="H14" s="76" t="s">
        <v>515</v>
      </c>
      <c r="I14" s="76" t="s">
        <v>618</v>
      </c>
      <c r="J14" s="118">
        <v>303665.84999999998</v>
      </c>
      <c r="K14" s="119">
        <v>232016.48111111112</v>
      </c>
      <c r="L14" s="120">
        <v>535682.3311111111</v>
      </c>
      <c r="M14" s="128">
        <v>61</v>
      </c>
      <c r="N14" s="129">
        <v>250</v>
      </c>
      <c r="O14" s="129">
        <v>62</v>
      </c>
      <c r="P14" s="130">
        <v>373</v>
      </c>
      <c r="Q14" s="114">
        <f>Tabela1[[#This Row],[COF_MUN]]/Tabela1[[#This Row],[Total de Alunos]]*Tabela1[[#This Row],[TtAlunosPré]]</f>
        <v>49661.17117962466</v>
      </c>
      <c r="R14" s="114">
        <f>Tabela1[[#This Row],[COF_NUTSIII]]/Tabela1[[#This Row],[Total de Alunos]]*Tabela1[[#This Row],[TtAlunosPré]]</f>
        <v>37943.714069109323</v>
      </c>
      <c r="S14" s="114">
        <f>Tabela1[[#This Row],[COF_NUTSIII+MUN]]/Tabela1[[#This Row],[Total de Alunos]]*Tabela1[[#This Row],[TtAlunosPré]]</f>
        <v>87604.88524873399</v>
      </c>
      <c r="T14" s="114">
        <f>Tabela1[[#This Row],[COF_MUN]]/Tabela1[[#This Row],[Total de Alunos]]*Tabela1[[#This Row],[TtAlunos_Básico]]</f>
        <v>203529.39008042892</v>
      </c>
      <c r="U14" s="114">
        <f>Tabela1[[#This Row],[COF_NUTSIII]]/Tabela1[[#This Row],[Total de Alunos]]*Tabela1[[#This Row],[TtAlunos_Básico]]</f>
        <v>155507.02487339888</v>
      </c>
      <c r="V14" s="114">
        <f>Tabela1[[#This Row],[COF_NUTSIII+MUN]]/Tabela1[[#This Row],[Total de Alunos]]*Tabela1[[#This Row],[TtAlunos_Básico]]</f>
        <v>359036.41495382786</v>
      </c>
      <c r="W14" s="114">
        <f>Tabela1[[#This Row],[COF_MUN]]/Tabela1[[#This Row],[Total de Alunos]]*Tabela1[[#This Row],[TtAlunos_Secundário]]</f>
        <v>50475.288739946373</v>
      </c>
      <c r="X14" s="114">
        <f>Tabela1[[#This Row],[COF_NUTSIII]]/Tabela1[[#This Row],[Total de Alunos]]*Tabela1[[#This Row],[TtAlunos_Secundário]]</f>
        <v>38565.742168602919</v>
      </c>
      <c r="Y14" s="114">
        <f>Tabela1[[#This Row],[COF_NUTSIII+MUN]]/Tabela1[[#This Row],[Total de Alunos]]*Tabela1[[#This Row],[TtAlunos_Secundário]]</f>
        <v>89041.030908549306</v>
      </c>
      <c r="AA14" s="146"/>
    </row>
    <row r="15" spans="1:27" x14ac:dyDescent="0.3">
      <c r="A15" s="76">
        <v>1701</v>
      </c>
      <c r="B15" s="76" t="s">
        <v>350</v>
      </c>
      <c r="C15" s="76" t="s">
        <v>353</v>
      </c>
      <c r="D15" s="76" t="s">
        <v>408</v>
      </c>
      <c r="E15" s="76" t="s">
        <v>409</v>
      </c>
      <c r="F15" s="76" t="s">
        <v>331</v>
      </c>
      <c r="G15" s="76" t="s">
        <v>301</v>
      </c>
      <c r="H15" s="76" t="s">
        <v>420</v>
      </c>
      <c r="I15" s="76" t="s">
        <v>512</v>
      </c>
      <c r="J15" s="118">
        <v>345422.37</v>
      </c>
      <c r="K15" s="119">
        <v>11835.449999999999</v>
      </c>
      <c r="L15" s="120">
        <v>357257.82</v>
      </c>
      <c r="M15" s="128">
        <v>169</v>
      </c>
      <c r="N15" s="129">
        <v>653</v>
      </c>
      <c r="O15" s="129">
        <v>191</v>
      </c>
      <c r="P15" s="130">
        <v>1013</v>
      </c>
      <c r="Q15" s="114">
        <f>Tabela1[[#This Row],[COF_MUN]]/Tabela1[[#This Row],[Total de Alunos]]*Tabela1[[#This Row],[TtAlunosPré]]</f>
        <v>57627.226584402764</v>
      </c>
      <c r="R15" s="114">
        <f>Tabela1[[#This Row],[COF_NUTSIII]]/Tabela1[[#This Row],[Total de Alunos]]*Tabela1[[#This Row],[TtAlunosPré]]</f>
        <v>1974.5222606120433</v>
      </c>
      <c r="S15" s="114">
        <f>Tabela1[[#This Row],[COF_NUTSIII+MUN]]/Tabela1[[#This Row],[Total de Alunos]]*Tabela1[[#This Row],[TtAlunosPré]]</f>
        <v>59601.748845014808</v>
      </c>
      <c r="T15" s="114">
        <f>Tabela1[[#This Row],[COF_MUN]]/Tabela1[[#This Row],[Total de Alunos]]*Tabela1[[#This Row],[TtAlunos_Básico]]</f>
        <v>222666.14769002961</v>
      </c>
      <c r="U15" s="114">
        <f>Tabela1[[#This Row],[COF_NUTSIII]]/Tabela1[[#This Row],[Total de Alunos]]*Tabela1[[#This Row],[TtAlunos_Básico]]</f>
        <v>7629.3670779861786</v>
      </c>
      <c r="V15" s="114">
        <f>Tabela1[[#This Row],[COF_NUTSIII+MUN]]/Tabela1[[#This Row],[Total de Alunos]]*Tabela1[[#This Row],[TtAlunos_Básico]]</f>
        <v>230295.5147680158</v>
      </c>
      <c r="W15" s="114">
        <f>Tabela1[[#This Row],[COF_MUN]]/Tabela1[[#This Row],[Total de Alunos]]*Tabela1[[#This Row],[TtAlunos_Secundário]]</f>
        <v>65128.99572556762</v>
      </c>
      <c r="X15" s="114">
        <f>Tabela1[[#This Row],[COF_NUTSIII]]/Tabela1[[#This Row],[Total de Alunos]]*Tabela1[[#This Row],[TtAlunos_Secundário]]</f>
        <v>2231.5606614017765</v>
      </c>
      <c r="Y15" s="114">
        <f>Tabela1[[#This Row],[COF_NUTSIII+MUN]]/Tabela1[[#This Row],[Total de Alunos]]*Tabela1[[#This Row],[TtAlunos_Secundário]]</f>
        <v>67360.556386969402</v>
      </c>
      <c r="AA15" s="146"/>
    </row>
    <row r="16" spans="1:27" x14ac:dyDescent="0.3">
      <c r="A16" s="76">
        <v>803</v>
      </c>
      <c r="B16" s="76" t="s">
        <v>350</v>
      </c>
      <c r="C16" s="76" t="s">
        <v>353</v>
      </c>
      <c r="D16" s="76" t="s">
        <v>321</v>
      </c>
      <c r="E16" s="76" t="s">
        <v>377</v>
      </c>
      <c r="F16" s="76" t="s">
        <v>321</v>
      </c>
      <c r="G16" s="76">
        <v>150</v>
      </c>
      <c r="H16" s="76" t="s">
        <v>378</v>
      </c>
      <c r="I16" s="76" t="s">
        <v>381</v>
      </c>
      <c r="J16" s="118">
        <v>0</v>
      </c>
      <c r="K16" s="119">
        <v>0</v>
      </c>
      <c r="L16" s="120">
        <v>0</v>
      </c>
      <c r="M16" s="128">
        <v>159</v>
      </c>
      <c r="N16" s="129">
        <v>497</v>
      </c>
      <c r="O16" s="129">
        <v>0</v>
      </c>
      <c r="P16" s="130">
        <v>656</v>
      </c>
      <c r="Q16" s="114">
        <f>Tabela1[[#This Row],[COF_MUN]]/Tabela1[[#This Row],[Total de Alunos]]*Tabela1[[#This Row],[TtAlunosPré]]</f>
        <v>0</v>
      </c>
      <c r="R16" s="114">
        <f>Tabela1[[#This Row],[COF_NUTSIII]]/Tabela1[[#This Row],[Total de Alunos]]*Tabela1[[#This Row],[TtAlunosPré]]</f>
        <v>0</v>
      </c>
      <c r="S16" s="114">
        <f>Tabela1[[#This Row],[COF_NUTSIII+MUN]]/Tabela1[[#This Row],[Total de Alunos]]*Tabela1[[#This Row],[TtAlunosPré]]</f>
        <v>0</v>
      </c>
      <c r="T16" s="114">
        <f>Tabela1[[#This Row],[COF_MUN]]/Tabela1[[#This Row],[Total de Alunos]]*Tabela1[[#This Row],[TtAlunos_Básico]]</f>
        <v>0</v>
      </c>
      <c r="U16" s="114">
        <f>Tabela1[[#This Row],[COF_NUTSIII]]/Tabela1[[#This Row],[Total de Alunos]]*Tabela1[[#This Row],[TtAlunos_Básico]]</f>
        <v>0</v>
      </c>
      <c r="V16" s="114">
        <f>Tabela1[[#This Row],[COF_NUTSIII+MUN]]/Tabela1[[#This Row],[Total de Alunos]]*Tabela1[[#This Row],[TtAlunos_Básico]]</f>
        <v>0</v>
      </c>
      <c r="W16" s="114">
        <f>Tabela1[[#This Row],[COF_MUN]]/Tabela1[[#This Row],[Total de Alunos]]*Tabela1[[#This Row],[TtAlunos_Secundário]]</f>
        <v>0</v>
      </c>
      <c r="X16" s="114">
        <f>Tabela1[[#This Row],[COF_NUTSIII]]/Tabela1[[#This Row],[Total de Alunos]]*Tabela1[[#This Row],[TtAlunos_Secundário]]</f>
        <v>0</v>
      </c>
      <c r="Y16" s="114">
        <f>Tabela1[[#This Row],[COF_NUTSIII+MUN]]/Tabela1[[#This Row],[Total de Alunos]]*Tabela1[[#This Row],[TtAlunos_Secundário]]</f>
        <v>0</v>
      </c>
      <c r="AA16" s="146"/>
    </row>
    <row r="17" spans="1:29" x14ac:dyDescent="0.3">
      <c r="A17" s="76">
        <v>201</v>
      </c>
      <c r="B17" s="76" t="s">
        <v>350</v>
      </c>
      <c r="C17" s="76" t="s">
        <v>353</v>
      </c>
      <c r="D17" s="76" t="s">
        <v>354</v>
      </c>
      <c r="E17" s="76" t="s">
        <v>355</v>
      </c>
      <c r="F17" s="76" t="s">
        <v>327</v>
      </c>
      <c r="G17" s="76">
        <v>184</v>
      </c>
      <c r="H17" s="76" t="s">
        <v>373</v>
      </c>
      <c r="I17" s="76" t="s">
        <v>472</v>
      </c>
      <c r="J17" s="118">
        <v>316992.38</v>
      </c>
      <c r="K17" s="119">
        <v>58442.553846153845</v>
      </c>
      <c r="L17" s="120">
        <v>375434.93384615384</v>
      </c>
      <c r="M17" s="128">
        <v>198</v>
      </c>
      <c r="N17" s="129">
        <v>671</v>
      </c>
      <c r="O17" s="129">
        <v>174</v>
      </c>
      <c r="P17" s="130">
        <v>1043</v>
      </c>
      <c r="Q17" s="114">
        <f>Tabela1[[#This Row],[COF_MUN]]/Tabela1[[#This Row],[Total de Alunos]]*Tabela1[[#This Row],[TtAlunosPré]]</f>
        <v>60176.885177372962</v>
      </c>
      <c r="R17" s="114">
        <f>Tabela1[[#This Row],[COF_NUTSIII]]/Tabela1[[#This Row],[Total de Alunos]]*Tabela1[[#This Row],[TtAlunosPré]]</f>
        <v>11094.559598790471</v>
      </c>
      <c r="S17" s="114">
        <f>Tabela1[[#This Row],[COF_NUTSIII+MUN]]/Tabela1[[#This Row],[Total de Alunos]]*Tabela1[[#This Row],[TtAlunosPré]]</f>
        <v>71271.444776163436</v>
      </c>
      <c r="T17" s="114">
        <f>Tabela1[[#This Row],[COF_MUN]]/Tabela1[[#This Row],[Total de Alunos]]*Tabela1[[#This Row],[TtAlunos_Básico]]</f>
        <v>203932.77754554173</v>
      </c>
      <c r="U17" s="114">
        <f>Tabela1[[#This Row],[COF_NUTSIII]]/Tabela1[[#This Row],[Total de Alunos]]*Tabela1[[#This Row],[TtAlunos_Básico]]</f>
        <v>37598.229751456594</v>
      </c>
      <c r="V17" s="114">
        <f>Tabela1[[#This Row],[COF_NUTSIII+MUN]]/Tabela1[[#This Row],[Total de Alunos]]*Tabela1[[#This Row],[TtAlunos_Básico]]</f>
        <v>241531.00729699832</v>
      </c>
      <c r="W17" s="114">
        <f>Tabela1[[#This Row],[COF_MUN]]/Tabela1[[#This Row],[Total de Alunos]]*Tabela1[[#This Row],[TtAlunos_Secundário]]</f>
        <v>52882.717277085336</v>
      </c>
      <c r="X17" s="114">
        <f>Tabela1[[#This Row],[COF_NUTSIII]]/Tabela1[[#This Row],[Total de Alunos]]*Tabela1[[#This Row],[TtAlunos_Secundário]]</f>
        <v>9749.7644959067784</v>
      </c>
      <c r="Y17" s="114">
        <f>Tabela1[[#This Row],[COF_NUTSIII+MUN]]/Tabela1[[#This Row],[Total de Alunos]]*Tabela1[[#This Row],[TtAlunos_Secundário]]</f>
        <v>62632.481772992112</v>
      </c>
      <c r="AA17" s="146"/>
    </row>
    <row r="18" spans="1:29" x14ac:dyDescent="0.3">
      <c r="A18" s="76">
        <v>1503</v>
      </c>
      <c r="B18" s="76" t="s">
        <v>350</v>
      </c>
      <c r="C18" s="76" t="s">
        <v>353</v>
      </c>
      <c r="D18" s="76" t="s">
        <v>427</v>
      </c>
      <c r="E18" s="76" t="s">
        <v>428</v>
      </c>
      <c r="F18" s="76" t="s">
        <v>324</v>
      </c>
      <c r="G18" s="76">
        <v>170</v>
      </c>
      <c r="H18" s="76" t="s">
        <v>370</v>
      </c>
      <c r="I18" s="76" t="s">
        <v>430</v>
      </c>
      <c r="J18" s="118">
        <v>483401</v>
      </c>
      <c r="K18" s="119">
        <v>0</v>
      </c>
      <c r="L18" s="120">
        <v>483401</v>
      </c>
      <c r="M18" s="128">
        <v>4836</v>
      </c>
      <c r="N18" s="129">
        <v>17794</v>
      </c>
      <c r="O18" s="129">
        <v>6110</v>
      </c>
      <c r="P18" s="130">
        <v>28740</v>
      </c>
      <c r="Q18" s="114">
        <f>Tabela1[[#This Row],[COF_MUN]]/Tabela1[[#This Row],[Total de Alunos]]*Tabela1[[#This Row],[TtAlunosPré]]</f>
        <v>81340.544050104378</v>
      </c>
      <c r="R18" s="114">
        <f>Tabela1[[#This Row],[COF_NUTSIII]]/Tabela1[[#This Row],[Total de Alunos]]*Tabela1[[#This Row],[TtAlunosPré]]</f>
        <v>0</v>
      </c>
      <c r="S18" s="114">
        <f>Tabela1[[#This Row],[COF_NUTSIII+MUN]]/Tabela1[[#This Row],[Total de Alunos]]*Tabela1[[#This Row],[TtAlunosPré]]</f>
        <v>81340.544050104378</v>
      </c>
      <c r="T18" s="114">
        <f>Tabela1[[#This Row],[COF_MUN]]/Tabela1[[#This Row],[Total de Alunos]]*Tabela1[[#This Row],[TtAlunos_Básico]]</f>
        <v>299291.48900487123</v>
      </c>
      <c r="U18" s="114">
        <f>Tabela1[[#This Row],[COF_NUTSIII]]/Tabela1[[#This Row],[Total de Alunos]]*Tabela1[[#This Row],[TtAlunos_Básico]]</f>
        <v>0</v>
      </c>
      <c r="V18" s="114">
        <f>Tabela1[[#This Row],[COF_NUTSIII+MUN]]/Tabela1[[#This Row],[Total de Alunos]]*Tabela1[[#This Row],[TtAlunos_Básico]]</f>
        <v>299291.48900487123</v>
      </c>
      <c r="W18" s="114">
        <f>Tabela1[[#This Row],[COF_MUN]]/Tabela1[[#This Row],[Total de Alunos]]*Tabela1[[#This Row],[TtAlunos_Secundário]]</f>
        <v>102768.96694502435</v>
      </c>
      <c r="X18" s="114">
        <f>Tabela1[[#This Row],[COF_NUTSIII]]/Tabela1[[#This Row],[Total de Alunos]]*Tabela1[[#This Row],[TtAlunos_Secundário]]</f>
        <v>0</v>
      </c>
      <c r="Y18" s="114">
        <f>Tabela1[[#This Row],[COF_NUTSIII+MUN]]/Tabela1[[#This Row],[Total de Alunos]]*Tabela1[[#This Row],[TtAlunos_Secundário]]</f>
        <v>102768.96694502435</v>
      </c>
      <c r="AA18" s="146"/>
    </row>
    <row r="19" spans="1:29" x14ac:dyDescent="0.3">
      <c r="A19" s="76">
        <v>902</v>
      </c>
      <c r="B19" s="76" t="s">
        <v>350</v>
      </c>
      <c r="C19" s="76" t="s">
        <v>353</v>
      </c>
      <c r="D19" s="76" t="s">
        <v>484</v>
      </c>
      <c r="E19" s="76" t="s">
        <v>485</v>
      </c>
      <c r="F19" s="76" t="s">
        <v>329</v>
      </c>
      <c r="G19" s="76" t="s">
        <v>312</v>
      </c>
      <c r="H19" s="76" t="s">
        <v>492</v>
      </c>
      <c r="I19" s="76" t="s">
        <v>493</v>
      </c>
      <c r="J19" s="118">
        <v>0</v>
      </c>
      <c r="K19" s="119">
        <v>91594.23133333333</v>
      </c>
      <c r="L19" s="120">
        <v>91594.23133333333</v>
      </c>
      <c r="M19" s="128">
        <v>79</v>
      </c>
      <c r="N19" s="129">
        <v>285</v>
      </c>
      <c r="O19" s="129">
        <v>98</v>
      </c>
      <c r="P19" s="130">
        <v>462</v>
      </c>
      <c r="Q19" s="114">
        <f>Tabela1[[#This Row],[COF_MUN]]/Tabela1[[#This Row],[Total de Alunos]]*Tabela1[[#This Row],[TtAlunosPré]]</f>
        <v>0</v>
      </c>
      <c r="R19" s="114">
        <f>Tabela1[[#This Row],[COF_NUTSIII]]/Tabela1[[#This Row],[Total de Alunos]]*Tabela1[[#This Row],[TtAlunosPré]]</f>
        <v>15662.217046176045</v>
      </c>
      <c r="S19" s="114">
        <f>Tabela1[[#This Row],[COF_NUTSIII+MUN]]/Tabela1[[#This Row],[Total de Alunos]]*Tabela1[[#This Row],[TtAlunosPré]]</f>
        <v>15662.217046176045</v>
      </c>
      <c r="T19" s="114">
        <f>Tabela1[[#This Row],[COF_MUN]]/Tabela1[[#This Row],[Total de Alunos]]*Tabela1[[#This Row],[TtAlunos_Básico]]</f>
        <v>0</v>
      </c>
      <c r="U19" s="114">
        <f>Tabela1[[#This Row],[COF_NUTSIII]]/Tabela1[[#This Row],[Total de Alunos]]*Tabela1[[#This Row],[TtAlunos_Básico]]</f>
        <v>56502.934913419907</v>
      </c>
      <c r="V19" s="114">
        <f>Tabela1[[#This Row],[COF_NUTSIII+MUN]]/Tabela1[[#This Row],[Total de Alunos]]*Tabela1[[#This Row],[TtAlunos_Básico]]</f>
        <v>56502.934913419907</v>
      </c>
      <c r="W19" s="114">
        <f>Tabela1[[#This Row],[COF_MUN]]/Tabela1[[#This Row],[Total de Alunos]]*Tabela1[[#This Row],[TtAlunos_Secundário]]</f>
        <v>0</v>
      </c>
      <c r="X19" s="114">
        <f>Tabela1[[#This Row],[COF_NUTSIII]]/Tabela1[[#This Row],[Total de Alunos]]*Tabela1[[#This Row],[TtAlunos_Secundário]]</f>
        <v>19429.079373737371</v>
      </c>
      <c r="Y19" s="114">
        <f>Tabela1[[#This Row],[COF_NUTSIII+MUN]]/Tabela1[[#This Row],[Total de Alunos]]*Tabela1[[#This Row],[TtAlunos_Secundário]]</f>
        <v>19429.079373737371</v>
      </c>
      <c r="AA19" s="146"/>
    </row>
    <row r="20" spans="1:29" x14ac:dyDescent="0.3">
      <c r="A20" s="76">
        <v>1403</v>
      </c>
      <c r="B20" s="76" t="s">
        <v>350</v>
      </c>
      <c r="C20" s="76" t="s">
        <v>353</v>
      </c>
      <c r="D20" s="76" t="s">
        <v>354</v>
      </c>
      <c r="E20" s="76" t="s">
        <v>355</v>
      </c>
      <c r="F20" s="76" t="s">
        <v>332</v>
      </c>
      <c r="G20" s="76">
        <v>185</v>
      </c>
      <c r="H20" s="76" t="s">
        <v>532</v>
      </c>
      <c r="I20" s="76" t="s">
        <v>533</v>
      </c>
      <c r="J20" s="118">
        <v>0</v>
      </c>
      <c r="K20" s="119">
        <v>330088.81818181818</v>
      </c>
      <c r="L20" s="120">
        <v>330088.81818181818</v>
      </c>
      <c r="M20" s="128">
        <v>583</v>
      </c>
      <c r="N20" s="129">
        <v>2139</v>
      </c>
      <c r="O20" s="129">
        <v>482</v>
      </c>
      <c r="P20" s="130">
        <v>3204</v>
      </c>
      <c r="Q20" s="114">
        <f>Tabela1[[#This Row],[COF_MUN]]/Tabela1[[#This Row],[Total de Alunos]]*Tabela1[[#This Row],[TtAlunosPré]]</f>
        <v>0</v>
      </c>
      <c r="R20" s="114">
        <f>Tabela1[[#This Row],[COF_NUTSIII]]/Tabela1[[#This Row],[Total de Alunos]]*Tabela1[[#This Row],[TtAlunosPré]]</f>
        <v>60062.977840199746</v>
      </c>
      <c r="S20" s="114">
        <f>Tabela1[[#This Row],[COF_NUTSIII+MUN]]/Tabela1[[#This Row],[Total de Alunos]]*Tabela1[[#This Row],[TtAlunosPré]]</f>
        <v>60062.977840199746</v>
      </c>
      <c r="T20" s="114">
        <f>Tabela1[[#This Row],[COF_MUN]]/Tabela1[[#This Row],[Total de Alunos]]*Tabela1[[#This Row],[TtAlunos_Básico]]</f>
        <v>0</v>
      </c>
      <c r="U20" s="114">
        <f>Tabela1[[#This Row],[COF_NUTSIII]]/Tabela1[[#This Row],[Total de Alunos]]*Tabela1[[#This Row],[TtAlunos_Básico]]</f>
        <v>220368.28404834867</v>
      </c>
      <c r="V20" s="114">
        <f>Tabela1[[#This Row],[COF_NUTSIII+MUN]]/Tabela1[[#This Row],[Total de Alunos]]*Tabela1[[#This Row],[TtAlunos_Básico]]</f>
        <v>220368.28404834867</v>
      </c>
      <c r="W20" s="114">
        <f>Tabela1[[#This Row],[COF_MUN]]/Tabela1[[#This Row],[Total de Alunos]]*Tabela1[[#This Row],[TtAlunos_Secundário]]</f>
        <v>0</v>
      </c>
      <c r="X20" s="114">
        <f>Tabela1[[#This Row],[COF_NUTSIII]]/Tabela1[[#This Row],[Total de Alunos]]*Tabela1[[#This Row],[TtAlunos_Secundário]]</f>
        <v>49657.556293269772</v>
      </c>
      <c r="Y20" s="114">
        <f>Tabela1[[#This Row],[COF_NUTSIII+MUN]]/Tabela1[[#This Row],[Total de Alunos]]*Tabela1[[#This Row],[TtAlunos_Secundário]]</f>
        <v>49657.556293269772</v>
      </c>
      <c r="AA20" s="146"/>
    </row>
    <row r="21" spans="1:29" x14ac:dyDescent="0.3">
      <c r="A21" s="137">
        <v>202</v>
      </c>
      <c r="B21" s="137" t="s">
        <v>350</v>
      </c>
      <c r="C21" s="137" t="s">
        <v>353</v>
      </c>
      <c r="D21" s="137" t="s">
        <v>354</v>
      </c>
      <c r="E21" s="137" t="s">
        <v>355</v>
      </c>
      <c r="F21" s="137" t="s">
        <v>327</v>
      </c>
      <c r="G21" s="137">
        <v>184</v>
      </c>
      <c r="H21" s="137" t="s">
        <v>373</v>
      </c>
      <c r="I21" s="137" t="s">
        <v>473</v>
      </c>
      <c r="J21" s="138">
        <v>309432.71000000002</v>
      </c>
      <c r="K21" s="139">
        <v>58442.553846153845</v>
      </c>
      <c r="L21" s="140">
        <v>367875.26384615386</v>
      </c>
      <c r="M21" s="141">
        <v>124</v>
      </c>
      <c r="N21" s="142">
        <v>507</v>
      </c>
      <c r="O21" s="142">
        <v>133</v>
      </c>
      <c r="P21" s="143">
        <v>764</v>
      </c>
      <c r="Q21" s="144">
        <f>Tabela1[[#This Row],[COF_MUN]]/Tabela1[[#This Row],[Total de Alunos]]*Tabela1[[#This Row],[TtAlunosPré]]</f>
        <v>50222.062879581157</v>
      </c>
      <c r="R21" s="144">
        <f>Tabela1[[#This Row],[COF_NUTSIII]]/Tabela1[[#This Row],[Total de Alunos]]*Tabela1[[#This Row],[TtAlunosPré]]</f>
        <v>9485.4406766008851</v>
      </c>
      <c r="S21" s="144">
        <f>Tabela1[[#This Row],[COF_NUTSIII+MUN]]/Tabela1[[#This Row],[Total de Alunos]]*Tabela1[[#This Row],[TtAlunosPré]]</f>
        <v>59707.50355618204</v>
      </c>
      <c r="T21" s="144">
        <f>Tabela1[[#This Row],[COF_MUN]]/Tabela1[[#This Row],[Total de Alunos]]*Tabela1[[#This Row],[TtAlunos_Básico]]</f>
        <v>205343.43451570682</v>
      </c>
      <c r="U21" s="144">
        <f>Tabela1[[#This Row],[COF_NUTSIII]]/Tabela1[[#This Row],[Total de Alunos]]*Tabela1[[#This Row],[TtAlunos_Básico]]</f>
        <v>38783.213089005236</v>
      </c>
      <c r="V21" s="144">
        <f>Tabela1[[#This Row],[COF_NUTSIII+MUN]]/Tabela1[[#This Row],[Total de Alunos]]*Tabela1[[#This Row],[TtAlunos_Básico]]</f>
        <v>244126.64760471205</v>
      </c>
      <c r="W21" s="144">
        <f>Tabela1[[#This Row],[COF_MUN]]/Tabela1[[#This Row],[Total de Alunos]]*Tabela1[[#This Row],[TtAlunos_Secundário]]</f>
        <v>53867.212604712047</v>
      </c>
      <c r="X21" s="144">
        <f>Tabela1[[#This Row],[COF_NUTSIII]]/Tabela1[[#This Row],[Total de Alunos]]*Tabela1[[#This Row],[TtAlunos_Secundário]]</f>
        <v>10173.900080547724</v>
      </c>
      <c r="Y21" s="144">
        <f>Tabela1[[#This Row],[COF_NUTSIII+MUN]]/Tabela1[[#This Row],[Total de Alunos]]*Tabela1[[#This Row],[TtAlunos_Secundário]]</f>
        <v>64041.112685259766</v>
      </c>
      <c r="AA21" s="146"/>
      <c r="AB21" s="146"/>
      <c r="AC21" s="146">
        <f>Tabela1[[#This Row],[COF_NUTSIII+MUN4]]+V21+Y21-Tabela1[[#This Row],[COF_NUTSIII+MUN]]</f>
        <v>0</v>
      </c>
    </row>
    <row r="22" spans="1:29" x14ac:dyDescent="0.3">
      <c r="A22" s="76">
        <v>1404</v>
      </c>
      <c r="B22" s="76" t="s">
        <v>350</v>
      </c>
      <c r="C22" s="76" t="s">
        <v>353</v>
      </c>
      <c r="D22" s="76" t="s">
        <v>354</v>
      </c>
      <c r="E22" s="76" t="s">
        <v>355</v>
      </c>
      <c r="F22" s="76" t="s">
        <v>332</v>
      </c>
      <c r="G22" s="76">
        <v>185</v>
      </c>
      <c r="H22" s="76" t="s">
        <v>532</v>
      </c>
      <c r="I22" s="76" t="s">
        <v>534</v>
      </c>
      <c r="J22" s="118">
        <v>0</v>
      </c>
      <c r="K22" s="119">
        <v>330088.81818181818</v>
      </c>
      <c r="L22" s="120">
        <v>330088.81818181818</v>
      </c>
      <c r="M22" s="128">
        <v>103</v>
      </c>
      <c r="N22" s="129">
        <v>516</v>
      </c>
      <c r="O22" s="129">
        <v>159</v>
      </c>
      <c r="P22" s="130">
        <v>778</v>
      </c>
      <c r="Q22" s="114">
        <f>Tabela1[[#This Row],[COF_MUN]]/Tabela1[[#This Row],[Total de Alunos]]*Tabela1[[#This Row],[TtAlunosPré]]</f>
        <v>0</v>
      </c>
      <c r="R22" s="114">
        <f>Tabela1[[#This Row],[COF_NUTSIII]]/Tabela1[[#This Row],[Total de Alunos]]*Tabela1[[#This Row],[TtAlunosPré]]</f>
        <v>43700.70472072914</v>
      </c>
      <c r="S22" s="114">
        <f>Tabela1[[#This Row],[COF_NUTSIII+MUN]]/Tabela1[[#This Row],[Total de Alunos]]*Tabela1[[#This Row],[TtAlunosPré]]</f>
        <v>43700.70472072914</v>
      </c>
      <c r="T22" s="114">
        <f>Tabela1[[#This Row],[COF_MUN]]/Tabela1[[#This Row],[Total de Alunos]]*Tabela1[[#This Row],[TtAlunos_Básico]]</f>
        <v>0</v>
      </c>
      <c r="U22" s="114">
        <f>Tabela1[[#This Row],[COF_NUTSIII]]/Tabela1[[#This Row],[Total de Alunos]]*Tabela1[[#This Row],[TtAlunos_Básico]]</f>
        <v>218927.80229025471</v>
      </c>
      <c r="V22" s="114">
        <f>Tabela1[[#This Row],[COF_NUTSIII+MUN]]/Tabela1[[#This Row],[Total de Alunos]]*Tabela1[[#This Row],[TtAlunos_Básico]]</f>
        <v>218927.80229025471</v>
      </c>
      <c r="W22" s="114">
        <f>Tabela1[[#This Row],[COF_MUN]]/Tabela1[[#This Row],[Total de Alunos]]*Tabela1[[#This Row],[TtAlunos_Secundário]]</f>
        <v>0</v>
      </c>
      <c r="X22" s="114">
        <f>Tabela1[[#This Row],[COF_NUTSIII]]/Tabela1[[#This Row],[Total de Alunos]]*Tabela1[[#This Row],[TtAlunos_Secundário]]</f>
        <v>67460.311170834306</v>
      </c>
      <c r="Y22" s="114">
        <f>Tabela1[[#This Row],[COF_NUTSIII+MUN]]/Tabela1[[#This Row],[Total de Alunos]]*Tabela1[[#This Row],[TtAlunos_Secundário]]</f>
        <v>67460.311170834306</v>
      </c>
      <c r="AA22" s="146"/>
    </row>
    <row r="23" spans="1:29" x14ac:dyDescent="0.3">
      <c r="A23" s="76">
        <v>1201</v>
      </c>
      <c r="B23" s="76" t="s">
        <v>350</v>
      </c>
      <c r="C23" s="76" t="s">
        <v>353</v>
      </c>
      <c r="D23" s="76" t="s">
        <v>354</v>
      </c>
      <c r="E23" s="76" t="s">
        <v>355</v>
      </c>
      <c r="F23" s="76" t="s">
        <v>322</v>
      </c>
      <c r="G23" s="76">
        <v>186</v>
      </c>
      <c r="H23" s="76" t="s">
        <v>393</v>
      </c>
      <c r="I23" s="76" t="s">
        <v>394</v>
      </c>
      <c r="J23" s="118">
        <v>0</v>
      </c>
      <c r="K23" s="119">
        <v>30017.989999999998</v>
      </c>
      <c r="L23" s="120">
        <v>30017.989999999998</v>
      </c>
      <c r="M23" s="128">
        <v>64</v>
      </c>
      <c r="N23" s="129">
        <v>215</v>
      </c>
      <c r="O23" s="129">
        <v>158</v>
      </c>
      <c r="P23" s="130">
        <v>437</v>
      </c>
      <c r="Q23" s="114">
        <f>Tabela1[[#This Row],[COF_MUN]]/Tabela1[[#This Row],[Total de Alunos]]*Tabela1[[#This Row],[TtAlunosPré]]</f>
        <v>0</v>
      </c>
      <c r="R23" s="114">
        <f>Tabela1[[#This Row],[COF_NUTSIII]]/Tabela1[[#This Row],[Total de Alunos]]*Tabela1[[#This Row],[TtAlunosPré]]</f>
        <v>4396.2273684210522</v>
      </c>
      <c r="S23" s="114">
        <f>Tabela1[[#This Row],[COF_NUTSIII+MUN]]/Tabela1[[#This Row],[Total de Alunos]]*Tabela1[[#This Row],[TtAlunosPré]]</f>
        <v>4396.2273684210522</v>
      </c>
      <c r="T23" s="114">
        <f>Tabela1[[#This Row],[COF_MUN]]/Tabela1[[#This Row],[Total de Alunos]]*Tabela1[[#This Row],[TtAlunos_Básico]]</f>
        <v>0</v>
      </c>
      <c r="U23" s="114">
        <f>Tabela1[[#This Row],[COF_NUTSIII]]/Tabela1[[#This Row],[Total de Alunos]]*Tabela1[[#This Row],[TtAlunos_Básico]]</f>
        <v>14768.576315789473</v>
      </c>
      <c r="V23" s="114">
        <f>Tabela1[[#This Row],[COF_NUTSIII+MUN]]/Tabela1[[#This Row],[Total de Alunos]]*Tabela1[[#This Row],[TtAlunos_Básico]]</f>
        <v>14768.576315789473</v>
      </c>
      <c r="W23" s="114">
        <f>Tabela1[[#This Row],[COF_MUN]]/Tabela1[[#This Row],[Total de Alunos]]*Tabela1[[#This Row],[TtAlunos_Secundário]]</f>
        <v>0</v>
      </c>
      <c r="X23" s="114">
        <f>Tabela1[[#This Row],[COF_NUTSIII]]/Tabela1[[#This Row],[Total de Alunos]]*Tabela1[[#This Row],[TtAlunos_Secundário]]</f>
        <v>10853.186315789473</v>
      </c>
      <c r="Y23" s="114">
        <f>Tabela1[[#This Row],[COF_NUTSIII+MUN]]/Tabela1[[#This Row],[Total de Alunos]]*Tabela1[[#This Row],[TtAlunos_Secundário]]</f>
        <v>10853.186315789473</v>
      </c>
      <c r="AA23" s="146"/>
    </row>
    <row r="24" spans="1:29" x14ac:dyDescent="0.3">
      <c r="A24" s="76">
        <v>1002</v>
      </c>
      <c r="B24" s="76" t="s">
        <v>350</v>
      </c>
      <c r="C24" s="76" t="s">
        <v>353</v>
      </c>
      <c r="D24" s="76" t="s">
        <v>484</v>
      </c>
      <c r="E24" s="76" t="s">
        <v>485</v>
      </c>
      <c r="F24" s="76" t="s">
        <v>337</v>
      </c>
      <c r="G24" s="76" t="s">
        <v>310</v>
      </c>
      <c r="H24" s="76" t="s">
        <v>556</v>
      </c>
      <c r="I24" s="76" t="s">
        <v>598</v>
      </c>
      <c r="J24" s="118">
        <v>0</v>
      </c>
      <c r="K24" s="119">
        <v>219794.57400000002</v>
      </c>
      <c r="L24" s="120">
        <v>219794.57400000002</v>
      </c>
      <c r="M24" s="128">
        <v>99</v>
      </c>
      <c r="N24" s="129">
        <v>362</v>
      </c>
      <c r="O24" s="129">
        <v>141</v>
      </c>
      <c r="P24" s="130">
        <v>602</v>
      </c>
      <c r="Q24" s="114">
        <f>Tabela1[[#This Row],[COF_MUN]]/Tabela1[[#This Row],[Total de Alunos]]*Tabela1[[#This Row],[TtAlunosPré]]</f>
        <v>0</v>
      </c>
      <c r="R24" s="114">
        <f>Tabela1[[#This Row],[COF_NUTSIII]]/Tabela1[[#This Row],[Total de Alunos]]*Tabela1[[#This Row],[TtAlunosPré]]</f>
        <v>36145.619312292365</v>
      </c>
      <c r="S24" s="114">
        <f>Tabela1[[#This Row],[COF_NUTSIII+MUN]]/Tabela1[[#This Row],[Total de Alunos]]*Tabela1[[#This Row],[TtAlunosPré]]</f>
        <v>36145.619312292365</v>
      </c>
      <c r="T24" s="114">
        <f>Tabela1[[#This Row],[COF_MUN]]/Tabela1[[#This Row],[Total de Alunos]]*Tabela1[[#This Row],[TtAlunos_Básico]]</f>
        <v>0</v>
      </c>
      <c r="U24" s="114">
        <f>Tabela1[[#This Row],[COF_NUTSIII]]/Tabela1[[#This Row],[Total de Alunos]]*Tabela1[[#This Row],[TtAlunos_Básico]]</f>
        <v>132168.8302126246</v>
      </c>
      <c r="V24" s="114">
        <f>Tabela1[[#This Row],[COF_NUTSIII+MUN]]/Tabela1[[#This Row],[Total de Alunos]]*Tabela1[[#This Row],[TtAlunos_Básico]]</f>
        <v>132168.8302126246</v>
      </c>
      <c r="W24" s="114">
        <f>Tabela1[[#This Row],[COF_MUN]]/Tabela1[[#This Row],[Total de Alunos]]*Tabela1[[#This Row],[TtAlunos_Secundário]]</f>
        <v>0</v>
      </c>
      <c r="X24" s="114">
        <f>Tabela1[[#This Row],[COF_NUTSIII]]/Tabela1[[#This Row],[Total de Alunos]]*Tabela1[[#This Row],[TtAlunos_Secundário]]</f>
        <v>51480.124475083059</v>
      </c>
      <c r="Y24" s="114">
        <f>Tabela1[[#This Row],[COF_NUTSIII+MUN]]/Tabela1[[#This Row],[Total de Alunos]]*Tabela1[[#This Row],[TtAlunos_Secundário]]</f>
        <v>51480.124475083059</v>
      </c>
      <c r="AA24" s="146"/>
    </row>
    <row r="25" spans="1:29" x14ac:dyDescent="0.3">
      <c r="A25" s="76">
        <v>203</v>
      </c>
      <c r="B25" s="76" t="s">
        <v>350</v>
      </c>
      <c r="C25" s="76" t="s">
        <v>353</v>
      </c>
      <c r="D25" s="76" t="s">
        <v>354</v>
      </c>
      <c r="E25" s="76" t="s">
        <v>355</v>
      </c>
      <c r="F25" s="76" t="s">
        <v>327</v>
      </c>
      <c r="G25" s="76">
        <v>184</v>
      </c>
      <c r="H25" s="76" t="s">
        <v>373</v>
      </c>
      <c r="I25" s="76" t="s">
        <v>474</v>
      </c>
      <c r="J25" s="118">
        <v>96817.49</v>
      </c>
      <c r="K25" s="119">
        <v>58442.553846153845</v>
      </c>
      <c r="L25" s="120">
        <v>155260.04384615386</v>
      </c>
      <c r="M25" s="128">
        <v>58</v>
      </c>
      <c r="N25" s="129">
        <v>169</v>
      </c>
      <c r="O25" s="129">
        <v>173</v>
      </c>
      <c r="P25" s="130">
        <v>400</v>
      </c>
      <c r="Q25" s="114">
        <f>Tabela1[[#This Row],[COF_MUN]]/Tabela1[[#This Row],[Total de Alunos]]*Tabela1[[#This Row],[TtAlunosPré]]</f>
        <v>14038.536050000001</v>
      </c>
      <c r="R25" s="114">
        <f>Tabela1[[#This Row],[COF_NUTSIII]]/Tabela1[[#This Row],[Total de Alunos]]*Tabela1[[#This Row],[TtAlunosPré]]</f>
        <v>8474.1703076923077</v>
      </c>
      <c r="S25" s="114">
        <f>Tabela1[[#This Row],[COF_NUTSIII+MUN]]/Tabela1[[#This Row],[Total de Alunos]]*Tabela1[[#This Row],[TtAlunosPré]]</f>
        <v>22512.706357692306</v>
      </c>
      <c r="T25" s="114">
        <f>Tabela1[[#This Row],[COF_MUN]]/Tabela1[[#This Row],[Total de Alunos]]*Tabela1[[#This Row],[TtAlunos_Básico]]</f>
        <v>40905.389525000006</v>
      </c>
      <c r="U25" s="114">
        <f>Tabela1[[#This Row],[COF_NUTSIII]]/Tabela1[[#This Row],[Total de Alunos]]*Tabela1[[#This Row],[TtAlunos_Básico]]</f>
        <v>24691.979000000003</v>
      </c>
      <c r="V25" s="114">
        <f>Tabela1[[#This Row],[COF_NUTSIII+MUN]]/Tabela1[[#This Row],[Total de Alunos]]*Tabela1[[#This Row],[TtAlunos_Básico]]</f>
        <v>65597.368524999998</v>
      </c>
      <c r="W25" s="114">
        <f>Tabela1[[#This Row],[COF_MUN]]/Tabela1[[#This Row],[Total de Alunos]]*Tabela1[[#This Row],[TtAlunos_Secundário]]</f>
        <v>41873.564425000004</v>
      </c>
      <c r="X25" s="114">
        <f>Tabela1[[#This Row],[COF_NUTSIII]]/Tabela1[[#This Row],[Total de Alunos]]*Tabela1[[#This Row],[TtAlunos_Secundário]]</f>
        <v>25276.404538461542</v>
      </c>
      <c r="Y25" s="114">
        <f>Tabela1[[#This Row],[COF_NUTSIII+MUN]]/Tabela1[[#This Row],[Total de Alunos]]*Tabela1[[#This Row],[TtAlunos_Secundário]]</f>
        <v>67149.968963461535</v>
      </c>
      <c r="AA25" s="146"/>
    </row>
    <row r="26" spans="1:29" x14ac:dyDescent="0.3">
      <c r="A26" s="76">
        <v>1115</v>
      </c>
      <c r="B26" s="76" t="s">
        <v>350</v>
      </c>
      <c r="C26" s="76" t="s">
        <v>353</v>
      </c>
      <c r="D26" s="76" t="s">
        <v>427</v>
      </c>
      <c r="E26" s="76" t="s">
        <v>428</v>
      </c>
      <c r="F26" s="76" t="s">
        <v>324</v>
      </c>
      <c r="G26" s="76">
        <v>170</v>
      </c>
      <c r="H26" s="76" t="s">
        <v>427</v>
      </c>
      <c r="I26" s="76" t="s">
        <v>431</v>
      </c>
      <c r="J26" s="118">
        <v>505660.63</v>
      </c>
      <c r="K26" s="119">
        <v>0</v>
      </c>
      <c r="L26" s="120">
        <v>505660.63</v>
      </c>
      <c r="M26" s="128">
        <v>4158</v>
      </c>
      <c r="N26" s="129">
        <v>14358</v>
      </c>
      <c r="O26" s="129">
        <v>4165</v>
      </c>
      <c r="P26" s="130">
        <v>22681</v>
      </c>
      <c r="Q26" s="114">
        <f>Tabela1[[#This Row],[COF_MUN]]/Tabela1[[#This Row],[Total de Alunos]]*Tabela1[[#This Row],[TtAlunosPré]]</f>
        <v>92700.361515806173</v>
      </c>
      <c r="R26" s="114">
        <f>Tabela1[[#This Row],[COF_NUTSIII]]/Tabela1[[#This Row],[Total de Alunos]]*Tabela1[[#This Row],[TtAlunosPré]]</f>
        <v>0</v>
      </c>
      <c r="S26" s="114">
        <f>Tabela1[[#This Row],[COF_NUTSIII+MUN]]/Tabela1[[#This Row],[Total de Alunos]]*Tabela1[[#This Row],[TtAlunosPré]]</f>
        <v>92700.361515806173</v>
      </c>
      <c r="T26" s="114">
        <f>Tabela1[[#This Row],[COF_MUN]]/Tabela1[[#This Row],[Total de Alunos]]*Tabela1[[#This Row],[TtAlunos_Básico]]</f>
        <v>320103.84575371456</v>
      </c>
      <c r="U26" s="114">
        <f>Tabela1[[#This Row],[COF_NUTSIII]]/Tabela1[[#This Row],[Total de Alunos]]*Tabela1[[#This Row],[TtAlunos_Básico]]</f>
        <v>0</v>
      </c>
      <c r="V26" s="114">
        <f>Tabela1[[#This Row],[COF_NUTSIII+MUN]]/Tabela1[[#This Row],[Total de Alunos]]*Tabela1[[#This Row],[TtAlunos_Básico]]</f>
        <v>320103.84575371456</v>
      </c>
      <c r="W26" s="114">
        <f>Tabela1[[#This Row],[COF_MUN]]/Tabela1[[#This Row],[Total de Alunos]]*Tabela1[[#This Row],[TtAlunos_Secundário]]</f>
        <v>92856.422730479244</v>
      </c>
      <c r="X26" s="114">
        <f>Tabela1[[#This Row],[COF_NUTSIII]]/Tabela1[[#This Row],[Total de Alunos]]*Tabela1[[#This Row],[TtAlunos_Secundário]]</f>
        <v>0</v>
      </c>
      <c r="Y26" s="114">
        <f>Tabela1[[#This Row],[COF_NUTSIII+MUN]]/Tabela1[[#This Row],[Total de Alunos]]*Tabela1[[#This Row],[TtAlunos_Secundário]]</f>
        <v>92856.422730479244</v>
      </c>
      <c r="AA26" s="146"/>
    </row>
    <row r="27" spans="1:29" x14ac:dyDescent="0.3">
      <c r="A27" s="76">
        <v>1301</v>
      </c>
      <c r="B27" s="76" t="s">
        <v>350</v>
      </c>
      <c r="C27" s="76" t="s">
        <v>353</v>
      </c>
      <c r="D27" s="76" t="s">
        <v>408</v>
      </c>
      <c r="E27" s="76" t="s">
        <v>409</v>
      </c>
      <c r="F27" s="76" t="s">
        <v>338</v>
      </c>
      <c r="G27" s="76" t="s">
        <v>296</v>
      </c>
      <c r="H27" s="76" t="s">
        <v>448</v>
      </c>
      <c r="I27" s="76" t="s">
        <v>607</v>
      </c>
      <c r="J27" s="118">
        <v>0</v>
      </c>
      <c r="K27" s="119">
        <v>608447.2854545454</v>
      </c>
      <c r="L27" s="120">
        <v>608447.2854545454</v>
      </c>
      <c r="M27" s="128">
        <v>1094</v>
      </c>
      <c r="N27" s="129">
        <v>4457</v>
      </c>
      <c r="O27" s="129">
        <v>1438</v>
      </c>
      <c r="P27" s="130">
        <v>6989</v>
      </c>
      <c r="Q27" s="114">
        <f>Tabela1[[#This Row],[COF_MUN]]/Tabela1[[#This Row],[Total de Alunos]]*Tabela1[[#This Row],[TtAlunosPré]]</f>
        <v>0</v>
      </c>
      <c r="R27" s="114">
        <f>Tabela1[[#This Row],[COF_NUTSIII]]/Tabela1[[#This Row],[Total de Alunos]]*Tabela1[[#This Row],[TtAlunosPré]]</f>
        <v>95241.283486517772</v>
      </c>
      <c r="S27" s="114">
        <f>Tabela1[[#This Row],[COF_NUTSIII+MUN]]/Tabela1[[#This Row],[Total de Alunos]]*Tabela1[[#This Row],[TtAlunosPré]]</f>
        <v>95241.283486517772</v>
      </c>
      <c r="T27" s="114">
        <f>Tabela1[[#This Row],[COF_MUN]]/Tabela1[[#This Row],[Total de Alunos]]*Tabela1[[#This Row],[TtAlunos_Básico]]</f>
        <v>0</v>
      </c>
      <c r="U27" s="114">
        <f>Tabela1[[#This Row],[COF_NUTSIII]]/Tabela1[[#This Row],[Total de Alunos]]*Tabela1[[#This Row],[TtAlunos_Básico]]</f>
        <v>388016.81946929591</v>
      </c>
      <c r="V27" s="114">
        <f>Tabela1[[#This Row],[COF_NUTSIII+MUN]]/Tabela1[[#This Row],[Total de Alunos]]*Tabela1[[#This Row],[TtAlunos_Básico]]</f>
        <v>388016.81946929591</v>
      </c>
      <c r="W27" s="114">
        <f>Tabela1[[#This Row],[COF_MUN]]/Tabela1[[#This Row],[Total de Alunos]]*Tabela1[[#This Row],[TtAlunos_Secundário]]</f>
        <v>0</v>
      </c>
      <c r="X27" s="114">
        <f>Tabela1[[#This Row],[COF_NUTSIII]]/Tabela1[[#This Row],[Total de Alunos]]*Tabela1[[#This Row],[TtAlunos_Secundário]]</f>
        <v>125189.18249873177</v>
      </c>
      <c r="Y27" s="114">
        <f>Tabela1[[#This Row],[COF_NUTSIII+MUN]]/Tabela1[[#This Row],[Total de Alunos]]*Tabela1[[#This Row],[TtAlunos_Secundário]]</f>
        <v>125189.18249873177</v>
      </c>
      <c r="AA27" s="146"/>
    </row>
    <row r="28" spans="1:29" x14ac:dyDescent="0.3">
      <c r="A28" s="76">
        <v>301</v>
      </c>
      <c r="B28" s="76" t="s">
        <v>350</v>
      </c>
      <c r="C28" s="76" t="s">
        <v>353</v>
      </c>
      <c r="D28" s="76" t="s">
        <v>408</v>
      </c>
      <c r="E28" s="76" t="s">
        <v>409</v>
      </c>
      <c r="F28" s="76" t="s">
        <v>330</v>
      </c>
      <c r="G28" s="76">
        <v>112</v>
      </c>
      <c r="H28" s="76" t="s">
        <v>463</v>
      </c>
      <c r="I28" s="76" t="s">
        <v>507</v>
      </c>
      <c r="J28" s="118">
        <v>191033.22</v>
      </c>
      <c r="K28" s="119">
        <v>44429.640000000007</v>
      </c>
      <c r="L28" s="120">
        <v>235462.86000000002</v>
      </c>
      <c r="M28" s="128">
        <v>352</v>
      </c>
      <c r="N28" s="129">
        <v>1426</v>
      </c>
      <c r="O28" s="129">
        <v>440</v>
      </c>
      <c r="P28" s="130">
        <v>2218</v>
      </c>
      <c r="Q28" s="114">
        <f>Tabela1[[#This Row],[COF_MUN]]/Tabela1[[#This Row],[Total de Alunos]]*Tabela1[[#This Row],[TtAlunosPré]]</f>
        <v>30317.264851217311</v>
      </c>
      <c r="R28" s="114">
        <f>Tabela1[[#This Row],[COF_NUTSIII]]/Tabela1[[#This Row],[Total de Alunos]]*Tabela1[[#This Row],[TtAlunosPré]]</f>
        <v>7051.0519747520302</v>
      </c>
      <c r="S28" s="114">
        <f>Tabela1[[#This Row],[COF_NUTSIII+MUN]]/Tabela1[[#This Row],[Total de Alunos]]*Tabela1[[#This Row],[TtAlunosPré]]</f>
        <v>37368.316825969341</v>
      </c>
      <c r="T28" s="114">
        <f>Tabela1[[#This Row],[COF_MUN]]/Tabela1[[#This Row],[Total de Alunos]]*Tabela1[[#This Row],[TtAlunos_Básico]]</f>
        <v>122819.37408476105</v>
      </c>
      <c r="U28" s="114">
        <f>Tabela1[[#This Row],[COF_NUTSIII]]/Tabela1[[#This Row],[Total de Alunos]]*Tabela1[[#This Row],[TtAlunos_Básico]]</f>
        <v>28564.773056807939</v>
      </c>
      <c r="V28" s="114">
        <f>Tabela1[[#This Row],[COF_NUTSIII+MUN]]/Tabela1[[#This Row],[Total de Alunos]]*Tabela1[[#This Row],[TtAlunos_Básico]]</f>
        <v>151384.147141569</v>
      </c>
      <c r="W28" s="114">
        <f>Tabela1[[#This Row],[COF_MUN]]/Tabela1[[#This Row],[Total de Alunos]]*Tabela1[[#This Row],[TtAlunos_Secundário]]</f>
        <v>37896.581064021637</v>
      </c>
      <c r="X28" s="114">
        <f>Tabela1[[#This Row],[COF_NUTSIII]]/Tabela1[[#This Row],[Total de Alunos]]*Tabela1[[#This Row],[TtAlunos_Secundário]]</f>
        <v>8813.8149684400378</v>
      </c>
      <c r="Y28" s="114">
        <f>Tabela1[[#This Row],[COF_NUTSIII+MUN]]/Tabela1[[#This Row],[Total de Alunos]]*Tabela1[[#This Row],[TtAlunos_Secundário]]</f>
        <v>46710.396032461678</v>
      </c>
      <c r="AA28" s="146"/>
    </row>
    <row r="29" spans="1:29" x14ac:dyDescent="0.3">
      <c r="A29" s="76">
        <v>103</v>
      </c>
      <c r="B29" s="76" t="s">
        <v>350</v>
      </c>
      <c r="C29" s="76" t="s">
        <v>353</v>
      </c>
      <c r="D29" s="76" t="s">
        <v>484</v>
      </c>
      <c r="E29" s="76" t="s">
        <v>485</v>
      </c>
      <c r="F29" s="76" t="s">
        <v>335</v>
      </c>
      <c r="G29" s="76" t="s">
        <v>304</v>
      </c>
      <c r="H29" s="76" t="s">
        <v>445</v>
      </c>
      <c r="I29" s="76" t="s">
        <v>571</v>
      </c>
      <c r="J29" s="118">
        <v>0</v>
      </c>
      <c r="K29" s="119">
        <v>261614.17909090911</v>
      </c>
      <c r="L29" s="120">
        <v>261614.17909090911</v>
      </c>
      <c r="M29" s="128">
        <v>617</v>
      </c>
      <c r="N29" s="129">
        <v>2222</v>
      </c>
      <c r="O29" s="129">
        <v>1041</v>
      </c>
      <c r="P29" s="130">
        <v>3880</v>
      </c>
      <c r="Q29" s="114">
        <f>Tabela1[[#This Row],[COF_MUN]]/Tabela1[[#This Row],[Total de Alunos]]*Tabela1[[#This Row],[TtAlunosPré]]</f>
        <v>0</v>
      </c>
      <c r="R29" s="114">
        <f>Tabela1[[#This Row],[COF_NUTSIII]]/Tabela1[[#This Row],[Total de Alunos]]*Tabela1[[#This Row],[TtAlunosPré]]</f>
        <v>41602.048582239921</v>
      </c>
      <c r="S29" s="114">
        <f>Tabela1[[#This Row],[COF_NUTSIII+MUN]]/Tabela1[[#This Row],[Total de Alunos]]*Tabela1[[#This Row],[TtAlunosPré]]</f>
        <v>41602.048582239921</v>
      </c>
      <c r="T29" s="114">
        <f>Tabela1[[#This Row],[COF_MUN]]/Tabela1[[#This Row],[Total de Alunos]]*Tabela1[[#This Row],[TtAlunos_Básico]]</f>
        <v>0</v>
      </c>
      <c r="U29" s="114">
        <f>Tabela1[[#This Row],[COF_NUTSIII]]/Tabela1[[#This Row],[Total de Alunos]]*Tabela1[[#This Row],[TtAlunos_Básico]]</f>
        <v>149821.31596391753</v>
      </c>
      <c r="V29" s="114">
        <f>Tabela1[[#This Row],[COF_NUTSIII+MUN]]/Tabela1[[#This Row],[Total de Alunos]]*Tabela1[[#This Row],[TtAlunos_Básico]]</f>
        <v>149821.31596391753</v>
      </c>
      <c r="W29" s="114">
        <f>Tabela1[[#This Row],[COF_MUN]]/Tabela1[[#This Row],[Total de Alunos]]*Tabela1[[#This Row],[TtAlunos_Secundário]]</f>
        <v>0</v>
      </c>
      <c r="X29" s="114">
        <f>Tabela1[[#This Row],[COF_NUTSIII]]/Tabela1[[#This Row],[Total de Alunos]]*Tabela1[[#This Row],[TtAlunos_Secundário]]</f>
        <v>70190.814544751644</v>
      </c>
      <c r="Y29" s="114">
        <f>Tabela1[[#This Row],[COF_NUTSIII+MUN]]/Tabela1[[#This Row],[Total de Alunos]]*Tabela1[[#This Row],[TtAlunos_Secundário]]</f>
        <v>70190.814544751644</v>
      </c>
      <c r="AA29" s="146"/>
    </row>
    <row r="30" spans="1:29" x14ac:dyDescent="0.3">
      <c r="A30" s="76">
        <v>1003</v>
      </c>
      <c r="B30" s="76" t="s">
        <v>350</v>
      </c>
      <c r="C30" s="76" t="s">
        <v>353</v>
      </c>
      <c r="D30" s="76" t="s">
        <v>484</v>
      </c>
      <c r="E30" s="76" t="s">
        <v>485</v>
      </c>
      <c r="F30" s="76" t="s">
        <v>337</v>
      </c>
      <c r="G30" s="76" t="s">
        <v>310</v>
      </c>
      <c r="H30" s="76" t="s">
        <v>556</v>
      </c>
      <c r="I30" s="76" t="s">
        <v>599</v>
      </c>
      <c r="J30" s="118">
        <v>0</v>
      </c>
      <c r="K30" s="119">
        <v>219794.57400000002</v>
      </c>
      <c r="L30" s="120">
        <v>219794.57400000002</v>
      </c>
      <c r="M30" s="128">
        <v>208</v>
      </c>
      <c r="N30" s="129">
        <v>942</v>
      </c>
      <c r="O30" s="129">
        <v>503</v>
      </c>
      <c r="P30" s="130">
        <v>1653</v>
      </c>
      <c r="Q30" s="114">
        <f>Tabela1[[#This Row],[COF_MUN]]/Tabela1[[#This Row],[Total de Alunos]]*Tabela1[[#This Row],[TtAlunosPré]]</f>
        <v>0</v>
      </c>
      <c r="R30" s="114">
        <f>Tabela1[[#This Row],[COF_NUTSIII]]/Tabela1[[#This Row],[Total de Alunos]]*Tabela1[[#This Row],[TtAlunosPré]]</f>
        <v>27657.151477313975</v>
      </c>
      <c r="S30" s="114">
        <f>Tabela1[[#This Row],[COF_NUTSIII+MUN]]/Tabela1[[#This Row],[Total de Alunos]]*Tabela1[[#This Row],[TtAlunosPré]]</f>
        <v>27657.151477313975</v>
      </c>
      <c r="T30" s="114">
        <f>Tabela1[[#This Row],[COF_MUN]]/Tabela1[[#This Row],[Total de Alunos]]*Tabela1[[#This Row],[TtAlunos_Básico]]</f>
        <v>0</v>
      </c>
      <c r="U30" s="114">
        <f>Tabela1[[#This Row],[COF_NUTSIII]]/Tabela1[[#This Row],[Total de Alunos]]*Tabela1[[#This Row],[TtAlunos_Básico]]</f>
        <v>125254.98409437388</v>
      </c>
      <c r="V30" s="114">
        <f>Tabela1[[#This Row],[COF_NUTSIII+MUN]]/Tabela1[[#This Row],[Total de Alunos]]*Tabela1[[#This Row],[TtAlunos_Básico]]</f>
        <v>125254.98409437388</v>
      </c>
      <c r="W30" s="114">
        <f>Tabela1[[#This Row],[COF_MUN]]/Tabela1[[#This Row],[Total de Alunos]]*Tabela1[[#This Row],[TtAlunos_Secundário]]</f>
        <v>0</v>
      </c>
      <c r="X30" s="114">
        <f>Tabela1[[#This Row],[COF_NUTSIII]]/Tabela1[[#This Row],[Total de Alunos]]*Tabela1[[#This Row],[TtAlunos_Secundário]]</f>
        <v>66882.438428312162</v>
      </c>
      <c r="Y30" s="114">
        <f>Tabela1[[#This Row],[COF_NUTSIII+MUN]]/Tabela1[[#This Row],[Total de Alunos]]*Tabela1[[#This Row],[TtAlunos_Secundário]]</f>
        <v>66882.438428312162</v>
      </c>
      <c r="AA30" s="146"/>
    </row>
    <row r="31" spans="1:29" x14ac:dyDescent="0.3">
      <c r="A31" s="76">
        <v>1601</v>
      </c>
      <c r="B31" s="76" t="s">
        <v>350</v>
      </c>
      <c r="C31" s="76" t="s">
        <v>353</v>
      </c>
      <c r="D31" s="76" t="s">
        <v>408</v>
      </c>
      <c r="E31" s="76" t="s">
        <v>409</v>
      </c>
      <c r="F31" s="76" t="s">
        <v>29</v>
      </c>
      <c r="G31" s="76">
        <v>111</v>
      </c>
      <c r="H31" s="76" t="s">
        <v>410</v>
      </c>
      <c r="I31" s="76" t="s">
        <v>411</v>
      </c>
      <c r="J31" s="118">
        <v>372883.95</v>
      </c>
      <c r="K31" s="119">
        <v>52435.949000000001</v>
      </c>
      <c r="L31" s="120">
        <v>425319.89900000003</v>
      </c>
      <c r="M31" s="128">
        <v>385</v>
      </c>
      <c r="N31" s="129">
        <v>1300</v>
      </c>
      <c r="O31" s="129">
        <v>596</v>
      </c>
      <c r="P31" s="130">
        <v>2281</v>
      </c>
      <c r="Q31" s="114">
        <f>Tabela1[[#This Row],[COF_MUN]]/Tabela1[[#This Row],[Total de Alunos]]*Tabela1[[#This Row],[TtAlunosPré]]</f>
        <v>62937.448816308635</v>
      </c>
      <c r="R31" s="114">
        <f>Tabela1[[#This Row],[COF_NUTSIII]]/Tabela1[[#This Row],[Total de Alunos]]*Tabela1[[#This Row],[TtAlunosPré]]</f>
        <v>8850.434180184131</v>
      </c>
      <c r="S31" s="114">
        <f>Tabela1[[#This Row],[COF_NUTSIII+MUN]]/Tabela1[[#This Row],[Total de Alunos]]*Tabela1[[#This Row],[TtAlunosPré]]</f>
        <v>71787.882996492772</v>
      </c>
      <c r="T31" s="114">
        <f>Tabela1[[#This Row],[COF_MUN]]/Tabela1[[#This Row],[Total de Alunos]]*Tabela1[[#This Row],[TtAlunos_Básico]]</f>
        <v>212516.06093818499</v>
      </c>
      <c r="U31" s="114">
        <f>Tabela1[[#This Row],[COF_NUTSIII]]/Tabela1[[#This Row],[Total de Alunos]]*Tabela1[[#This Row],[TtAlunos_Básico]]</f>
        <v>29884.582946076283</v>
      </c>
      <c r="V31" s="114">
        <f>Tabela1[[#This Row],[COF_NUTSIII+MUN]]/Tabela1[[#This Row],[Total de Alunos]]*Tabela1[[#This Row],[TtAlunos_Básico]]</f>
        <v>242400.64388426131</v>
      </c>
      <c r="W31" s="114">
        <f>Tabela1[[#This Row],[COF_MUN]]/Tabela1[[#This Row],[Total de Alunos]]*Tabela1[[#This Row],[TtAlunos_Secundário]]</f>
        <v>97430.440245506354</v>
      </c>
      <c r="X31" s="114">
        <f>Tabela1[[#This Row],[COF_NUTSIII]]/Tabela1[[#This Row],[Total de Alunos]]*Tabela1[[#This Row],[TtAlunos_Secundário]]</f>
        <v>13700.931873739588</v>
      </c>
      <c r="Y31" s="114">
        <f>Tabela1[[#This Row],[COF_NUTSIII+MUN]]/Tabela1[[#This Row],[Total de Alunos]]*Tabela1[[#This Row],[TtAlunos_Secundário]]</f>
        <v>111131.37211924596</v>
      </c>
      <c r="AA31" s="146"/>
    </row>
    <row r="32" spans="1:29" x14ac:dyDescent="0.3">
      <c r="A32" s="76">
        <v>601</v>
      </c>
      <c r="B32" s="76" t="s">
        <v>350</v>
      </c>
      <c r="C32" s="76" t="s">
        <v>353</v>
      </c>
      <c r="D32" s="76" t="s">
        <v>484</v>
      </c>
      <c r="E32" s="76" t="s">
        <v>485</v>
      </c>
      <c r="F32" s="76" t="s">
        <v>336</v>
      </c>
      <c r="G32" s="76" t="s">
        <v>314</v>
      </c>
      <c r="H32" s="76" t="s">
        <v>579</v>
      </c>
      <c r="I32" s="76" t="s">
        <v>580</v>
      </c>
      <c r="J32" s="118">
        <v>0</v>
      </c>
      <c r="K32" s="119">
        <v>331258.91315789474</v>
      </c>
      <c r="L32" s="120">
        <v>331258.91315789474</v>
      </c>
      <c r="M32" s="128">
        <v>220</v>
      </c>
      <c r="N32" s="129">
        <v>733</v>
      </c>
      <c r="O32" s="129">
        <v>311</v>
      </c>
      <c r="P32" s="130">
        <v>1264</v>
      </c>
      <c r="Q32" s="114">
        <f>Tabela1[[#This Row],[COF_MUN]]/Tabela1[[#This Row],[Total de Alunos]]*Tabela1[[#This Row],[TtAlunosPré]]</f>
        <v>0</v>
      </c>
      <c r="R32" s="114">
        <f>Tabela1[[#This Row],[COF_NUTSIII]]/Tabela1[[#This Row],[Total de Alunos]]*Tabela1[[#This Row],[TtAlunosPré]]</f>
        <v>57655.823492671552</v>
      </c>
      <c r="S32" s="114">
        <f>Tabela1[[#This Row],[COF_NUTSIII+MUN]]/Tabela1[[#This Row],[Total de Alunos]]*Tabela1[[#This Row],[TtAlunosPré]]</f>
        <v>57655.823492671552</v>
      </c>
      <c r="T32" s="114">
        <f>Tabela1[[#This Row],[COF_MUN]]/Tabela1[[#This Row],[Total de Alunos]]*Tabela1[[#This Row],[TtAlunos_Básico]]</f>
        <v>0</v>
      </c>
      <c r="U32" s="114">
        <f>Tabela1[[#This Row],[COF_NUTSIII]]/Tabela1[[#This Row],[Total de Alunos]]*Tabela1[[#This Row],[TtAlunos_Básico]]</f>
        <v>192098.72100058294</v>
      </c>
      <c r="V32" s="114">
        <f>Tabela1[[#This Row],[COF_NUTSIII+MUN]]/Tabela1[[#This Row],[Total de Alunos]]*Tabela1[[#This Row],[TtAlunos_Básico]]</f>
        <v>192098.72100058294</v>
      </c>
      <c r="W32" s="114">
        <f>Tabela1[[#This Row],[COF_MUN]]/Tabela1[[#This Row],[Total de Alunos]]*Tabela1[[#This Row],[TtAlunos_Secundário]]</f>
        <v>0</v>
      </c>
      <c r="X32" s="114">
        <f>Tabela1[[#This Row],[COF_NUTSIII]]/Tabela1[[#This Row],[Total de Alunos]]*Tabela1[[#This Row],[TtAlunos_Secundário]]</f>
        <v>81504.368664640235</v>
      </c>
      <c r="Y32" s="114">
        <f>Tabela1[[#This Row],[COF_NUTSIII+MUN]]/Tabela1[[#This Row],[Total de Alunos]]*Tabela1[[#This Row],[TtAlunos_Secundário]]</f>
        <v>81504.368664640235</v>
      </c>
      <c r="AA32" s="146"/>
    </row>
    <row r="33" spans="1:27" x14ac:dyDescent="0.3">
      <c r="A33" s="76">
        <v>1801</v>
      </c>
      <c r="B33" s="76" t="s">
        <v>350</v>
      </c>
      <c r="C33" s="76" t="s">
        <v>353</v>
      </c>
      <c r="D33" s="76" t="s">
        <v>408</v>
      </c>
      <c r="E33" s="76" t="s">
        <v>409</v>
      </c>
      <c r="F33" s="76" t="s">
        <v>331</v>
      </c>
      <c r="G33" s="76" t="s">
        <v>301</v>
      </c>
      <c r="H33" s="76" t="s">
        <v>513</v>
      </c>
      <c r="I33" s="76" t="s">
        <v>514</v>
      </c>
      <c r="J33" s="118">
        <v>250389.91</v>
      </c>
      <c r="K33" s="119">
        <v>11835.449999999999</v>
      </c>
      <c r="L33" s="120">
        <v>262225.36</v>
      </c>
      <c r="M33" s="128">
        <v>106</v>
      </c>
      <c r="N33" s="129">
        <v>359</v>
      </c>
      <c r="O33" s="129">
        <v>125</v>
      </c>
      <c r="P33" s="130">
        <v>590</v>
      </c>
      <c r="Q33" s="114">
        <f>Tabela1[[#This Row],[COF_MUN]]/Tabela1[[#This Row],[Total de Alunos]]*Tabela1[[#This Row],[TtAlunosPré]]</f>
        <v>44985.305864406779</v>
      </c>
      <c r="R33" s="114">
        <f>Tabela1[[#This Row],[COF_NUTSIII]]/Tabela1[[#This Row],[Total de Alunos]]*Tabela1[[#This Row],[TtAlunosPré]]</f>
        <v>2126.368983050847</v>
      </c>
      <c r="S33" s="114">
        <f>Tabela1[[#This Row],[COF_NUTSIII+MUN]]/Tabela1[[#This Row],[Total de Alunos]]*Tabela1[[#This Row],[TtAlunosPré]]</f>
        <v>47111.674847457623</v>
      </c>
      <c r="T33" s="114">
        <f>Tabela1[[#This Row],[COF_MUN]]/Tabela1[[#This Row],[Total de Alunos]]*Tabela1[[#This Row],[TtAlunos_Básico]]</f>
        <v>152355.89438983053</v>
      </c>
      <c r="U33" s="114">
        <f>Tabela1[[#This Row],[COF_NUTSIII]]/Tabela1[[#This Row],[Total de Alunos]]*Tabela1[[#This Row],[TtAlunos_Básico]]</f>
        <v>7201.5704237288119</v>
      </c>
      <c r="V33" s="114">
        <f>Tabela1[[#This Row],[COF_NUTSIII+MUN]]/Tabela1[[#This Row],[Total de Alunos]]*Tabela1[[#This Row],[TtAlunos_Básico]]</f>
        <v>159557.46481355932</v>
      </c>
      <c r="W33" s="114">
        <f>Tabela1[[#This Row],[COF_MUN]]/Tabela1[[#This Row],[Total de Alunos]]*Tabela1[[#This Row],[TtAlunos_Secundário]]</f>
        <v>53048.709745762717</v>
      </c>
      <c r="X33" s="114">
        <f>Tabela1[[#This Row],[COF_NUTSIII]]/Tabela1[[#This Row],[Total de Alunos]]*Tabela1[[#This Row],[TtAlunos_Secundário]]</f>
        <v>2507.5105932203387</v>
      </c>
      <c r="Y33" s="114">
        <f>Tabela1[[#This Row],[COF_NUTSIII+MUN]]/Tabela1[[#This Row],[Total de Alunos]]*Tabela1[[#This Row],[TtAlunos_Secundário]]</f>
        <v>55556.220338983047</v>
      </c>
      <c r="AA33" s="146"/>
    </row>
    <row r="34" spans="1:27" x14ac:dyDescent="0.3">
      <c r="A34" s="76">
        <v>104</v>
      </c>
      <c r="B34" s="76" t="s">
        <v>350</v>
      </c>
      <c r="C34" s="76" t="s">
        <v>353</v>
      </c>
      <c r="D34" s="76" t="s">
        <v>408</v>
      </c>
      <c r="E34" s="76" t="s">
        <v>409</v>
      </c>
      <c r="F34" s="76" t="s">
        <v>325</v>
      </c>
      <c r="G34" s="76" t="s">
        <v>299</v>
      </c>
      <c r="H34" s="76" t="s">
        <v>445</v>
      </c>
      <c r="I34" s="76" t="s">
        <v>446</v>
      </c>
      <c r="J34" s="118">
        <v>120723.18</v>
      </c>
      <c r="K34" s="119">
        <v>52941.176470588238</v>
      </c>
      <c r="L34" s="120">
        <v>173664.35647058825</v>
      </c>
      <c r="M34" s="128">
        <v>496</v>
      </c>
      <c r="N34" s="129">
        <v>1899</v>
      </c>
      <c r="O34" s="129">
        <v>562</v>
      </c>
      <c r="P34" s="130">
        <v>2957</v>
      </c>
      <c r="Q34" s="114">
        <f>Tabela1[[#This Row],[COF_MUN]]/Tabela1[[#This Row],[Total de Alunos]]*Tabela1[[#This Row],[TtAlunosPré]]</f>
        <v>20249.813080825159</v>
      </c>
      <c r="R34" s="114">
        <f>Tabela1[[#This Row],[COF_NUTSIII]]/Tabela1[[#This Row],[Total de Alunos]]*Tabela1[[#This Row],[TtAlunosPré]]</f>
        <v>8880.2243927669151</v>
      </c>
      <c r="S34" s="114">
        <f>Tabela1[[#This Row],[COF_NUTSIII+MUN]]/Tabela1[[#This Row],[Total de Alunos]]*Tabela1[[#This Row],[TtAlunosPré]]</f>
        <v>29130.037473592074</v>
      </c>
      <c r="T34" s="114">
        <f>Tabela1[[#This Row],[COF_MUN]]/Tabela1[[#This Row],[Total de Alunos]]*Tabela1[[#This Row],[TtAlunos_Básico]]</f>
        <v>77529.022259046324</v>
      </c>
      <c r="U34" s="114">
        <f>Tabela1[[#This Row],[COF_NUTSIII]]/Tabela1[[#This Row],[Total de Alunos]]*Tabela1[[#This Row],[TtAlunos_Básico]]</f>
        <v>33999.084923113653</v>
      </c>
      <c r="V34" s="114">
        <f>Tabela1[[#This Row],[COF_NUTSIII+MUN]]/Tabela1[[#This Row],[Total de Alunos]]*Tabela1[[#This Row],[TtAlunos_Básico]]</f>
        <v>111528.10718215998</v>
      </c>
      <c r="W34" s="114">
        <f>Tabela1[[#This Row],[COF_MUN]]/Tabela1[[#This Row],[Total de Alunos]]*Tabela1[[#This Row],[TtAlunos_Secundário]]</f>
        <v>22944.344660128507</v>
      </c>
      <c r="X34" s="114">
        <f>Tabela1[[#This Row],[COF_NUTSIII]]/Tabela1[[#This Row],[Total de Alunos]]*Tabela1[[#This Row],[TtAlunos_Secundário]]</f>
        <v>10061.867154707674</v>
      </c>
      <c r="Y34" s="114">
        <f>Tabela1[[#This Row],[COF_NUTSIII+MUN]]/Tabela1[[#This Row],[Total de Alunos]]*Tabela1[[#This Row],[TtAlunos_Secundário]]</f>
        <v>33006.211814836184</v>
      </c>
      <c r="AA34" s="146"/>
    </row>
    <row r="35" spans="1:27" x14ac:dyDescent="0.3">
      <c r="A35" s="76">
        <v>702</v>
      </c>
      <c r="B35" s="76" t="s">
        <v>350</v>
      </c>
      <c r="C35" s="76" t="s">
        <v>353</v>
      </c>
      <c r="D35" s="76" t="s">
        <v>354</v>
      </c>
      <c r="E35" s="76" t="s">
        <v>355</v>
      </c>
      <c r="F35" s="76" t="s">
        <v>319</v>
      </c>
      <c r="G35" s="76">
        <v>187</v>
      </c>
      <c r="H35" s="76" t="s">
        <v>356</v>
      </c>
      <c r="I35" s="76" t="s">
        <v>358</v>
      </c>
      <c r="J35" s="118">
        <v>0</v>
      </c>
      <c r="K35" s="119">
        <v>40190.05071428571</v>
      </c>
      <c r="L35" s="120">
        <v>40190.05071428571</v>
      </c>
      <c r="M35" s="128">
        <v>119</v>
      </c>
      <c r="N35" s="129">
        <v>427</v>
      </c>
      <c r="O35" s="129">
        <v>111</v>
      </c>
      <c r="P35" s="130">
        <v>657</v>
      </c>
      <c r="Q35" s="114">
        <f>Tabela1[[#This Row],[COF_MUN]]/Tabela1[[#This Row],[Total de Alunos]]*Tabela1[[#This Row],[TtAlunosPré]]</f>
        <v>0</v>
      </c>
      <c r="R35" s="114">
        <f>Tabela1[[#This Row],[COF_NUTSIII]]/Tabela1[[#This Row],[Total de Alunos]]*Tabela1[[#This Row],[TtAlunosPré]]</f>
        <v>7279.4764611872133</v>
      </c>
      <c r="S35" s="114">
        <f>Tabela1[[#This Row],[COF_NUTSIII+MUN]]/Tabela1[[#This Row],[Total de Alunos]]*Tabela1[[#This Row],[TtAlunosPré]]</f>
        <v>7279.4764611872133</v>
      </c>
      <c r="T35" s="114">
        <f>Tabela1[[#This Row],[COF_MUN]]/Tabela1[[#This Row],[Total de Alunos]]*Tabela1[[#This Row],[TtAlunos_Básico]]</f>
        <v>0</v>
      </c>
      <c r="U35" s="114">
        <f>Tabela1[[#This Row],[COF_NUTSIII]]/Tabela1[[#This Row],[Total de Alunos]]*Tabela1[[#This Row],[TtAlunos_Básico]]</f>
        <v>26120.47436073059</v>
      </c>
      <c r="V35" s="114">
        <f>Tabela1[[#This Row],[COF_NUTSIII+MUN]]/Tabela1[[#This Row],[Total de Alunos]]*Tabela1[[#This Row],[TtAlunos_Básico]]</f>
        <v>26120.47436073059</v>
      </c>
      <c r="W35" s="114">
        <f>Tabela1[[#This Row],[COF_MUN]]/Tabela1[[#This Row],[Total de Alunos]]*Tabela1[[#This Row],[TtAlunos_Secundário]]</f>
        <v>0</v>
      </c>
      <c r="X35" s="114">
        <f>Tabela1[[#This Row],[COF_NUTSIII]]/Tabela1[[#This Row],[Total de Alunos]]*Tabela1[[#This Row],[TtAlunos_Secundário]]</f>
        <v>6790.0998923679053</v>
      </c>
      <c r="Y35" s="114">
        <f>Tabela1[[#This Row],[COF_NUTSIII+MUN]]/Tabela1[[#This Row],[Total de Alunos]]*Tabela1[[#This Row],[TtAlunos_Secundário]]</f>
        <v>6790.0998923679053</v>
      </c>
      <c r="AA35" s="146"/>
    </row>
    <row r="36" spans="1:27" x14ac:dyDescent="0.3">
      <c r="A36" s="76">
        <v>1202</v>
      </c>
      <c r="B36" s="76" t="s">
        <v>350</v>
      </c>
      <c r="C36" s="76" t="s">
        <v>353</v>
      </c>
      <c r="D36" s="76" t="s">
        <v>354</v>
      </c>
      <c r="E36" s="76" t="s">
        <v>355</v>
      </c>
      <c r="F36" s="76" t="s">
        <v>322</v>
      </c>
      <c r="G36" s="76">
        <v>186</v>
      </c>
      <c r="H36" s="76" t="s">
        <v>393</v>
      </c>
      <c r="I36" s="76" t="s">
        <v>395</v>
      </c>
      <c r="J36" s="118">
        <v>0</v>
      </c>
      <c r="K36" s="119">
        <v>30017.989999999998</v>
      </c>
      <c r="L36" s="120">
        <v>30017.989999999998</v>
      </c>
      <c r="M36" s="128">
        <v>66</v>
      </c>
      <c r="N36" s="129">
        <v>203</v>
      </c>
      <c r="O36" s="129">
        <v>0</v>
      </c>
      <c r="P36" s="130">
        <v>269</v>
      </c>
      <c r="Q36" s="114">
        <f>Tabela1[[#This Row],[COF_MUN]]/Tabela1[[#This Row],[Total de Alunos]]*Tabela1[[#This Row],[TtAlunosPré]]</f>
        <v>0</v>
      </c>
      <c r="R36" s="114">
        <f>Tabela1[[#This Row],[COF_NUTSIII]]/Tabela1[[#This Row],[Total de Alunos]]*Tabela1[[#This Row],[TtAlunosPré]]</f>
        <v>7365.0086988847579</v>
      </c>
      <c r="S36" s="114">
        <f>Tabela1[[#This Row],[COF_NUTSIII+MUN]]/Tabela1[[#This Row],[Total de Alunos]]*Tabela1[[#This Row],[TtAlunosPré]]</f>
        <v>7365.0086988847579</v>
      </c>
      <c r="T36" s="114">
        <f>Tabela1[[#This Row],[COF_MUN]]/Tabela1[[#This Row],[Total de Alunos]]*Tabela1[[#This Row],[TtAlunos_Básico]]</f>
        <v>0</v>
      </c>
      <c r="U36" s="114">
        <f>Tabela1[[#This Row],[COF_NUTSIII]]/Tabela1[[#This Row],[Total de Alunos]]*Tabela1[[#This Row],[TtAlunos_Básico]]</f>
        <v>22652.98130111524</v>
      </c>
      <c r="V36" s="114">
        <f>Tabela1[[#This Row],[COF_NUTSIII+MUN]]/Tabela1[[#This Row],[Total de Alunos]]*Tabela1[[#This Row],[TtAlunos_Básico]]</f>
        <v>22652.98130111524</v>
      </c>
      <c r="W36" s="114">
        <f>Tabela1[[#This Row],[COF_MUN]]/Tabela1[[#This Row],[Total de Alunos]]*Tabela1[[#This Row],[TtAlunos_Secundário]]</f>
        <v>0</v>
      </c>
      <c r="X36" s="114">
        <f>Tabela1[[#This Row],[COF_NUTSIII]]/Tabela1[[#This Row],[Total de Alunos]]*Tabela1[[#This Row],[TtAlunos_Secundário]]</f>
        <v>0</v>
      </c>
      <c r="Y36" s="114">
        <f>Tabela1[[#This Row],[COF_NUTSIII+MUN]]/Tabela1[[#This Row],[Total de Alunos]]*Tabela1[[#This Row],[TtAlunos_Secundário]]</f>
        <v>0</v>
      </c>
      <c r="AA36" s="146"/>
    </row>
    <row r="37" spans="1:27" x14ac:dyDescent="0.3">
      <c r="A37" s="76">
        <v>1102</v>
      </c>
      <c r="B37" s="76" t="s">
        <v>350</v>
      </c>
      <c r="C37" s="76" t="s">
        <v>353</v>
      </c>
      <c r="D37" s="76" t="s">
        <v>484</v>
      </c>
      <c r="E37" s="76" t="s">
        <v>485</v>
      </c>
      <c r="F37" s="76" t="s">
        <v>334</v>
      </c>
      <c r="G37" s="76" t="s">
        <v>302</v>
      </c>
      <c r="H37" s="76" t="s">
        <v>427</v>
      </c>
      <c r="I37" s="76" t="s">
        <v>559</v>
      </c>
      <c r="J37" s="118">
        <v>0</v>
      </c>
      <c r="K37" s="119">
        <v>313016.76416666666</v>
      </c>
      <c r="L37" s="120">
        <v>313016.76416666666</v>
      </c>
      <c r="M37" s="128">
        <v>409</v>
      </c>
      <c r="N37" s="129">
        <v>1838</v>
      </c>
      <c r="O37" s="129">
        <v>681</v>
      </c>
      <c r="P37" s="130">
        <v>2928</v>
      </c>
      <c r="Q37" s="114">
        <f>Tabela1[[#This Row],[COF_MUN]]/Tabela1[[#This Row],[Total de Alunos]]*Tabela1[[#This Row],[TtAlunosPré]]</f>
        <v>0</v>
      </c>
      <c r="R37" s="114">
        <f>Tabela1[[#This Row],[COF_NUTSIII]]/Tabela1[[#This Row],[Total de Alunos]]*Tabela1[[#This Row],[TtAlunosPré]]</f>
        <v>43723.994721368399</v>
      </c>
      <c r="S37" s="114">
        <f>Tabela1[[#This Row],[COF_NUTSIII+MUN]]/Tabela1[[#This Row],[Total de Alunos]]*Tabela1[[#This Row],[TtAlunosPré]]</f>
        <v>43723.994721368399</v>
      </c>
      <c r="T37" s="114">
        <f>Tabela1[[#This Row],[COF_MUN]]/Tabela1[[#This Row],[Total de Alunos]]*Tabela1[[#This Row],[TtAlunos_Básico]]</f>
        <v>0</v>
      </c>
      <c r="U37" s="114">
        <f>Tabela1[[#This Row],[COF_NUTSIII]]/Tabela1[[#This Row],[Total de Alunos]]*Tabela1[[#This Row],[TtAlunos_Básico]]</f>
        <v>196490.71466473132</v>
      </c>
      <c r="V37" s="114">
        <f>Tabela1[[#This Row],[COF_NUTSIII+MUN]]/Tabela1[[#This Row],[Total de Alunos]]*Tabela1[[#This Row],[TtAlunos_Básico]]</f>
        <v>196490.71466473132</v>
      </c>
      <c r="W37" s="114">
        <f>Tabela1[[#This Row],[COF_MUN]]/Tabela1[[#This Row],[Total de Alunos]]*Tabela1[[#This Row],[TtAlunos_Secundário]]</f>
        <v>0</v>
      </c>
      <c r="X37" s="114">
        <f>Tabela1[[#This Row],[COF_NUTSIII]]/Tabela1[[#This Row],[Total de Alunos]]*Tabela1[[#This Row],[TtAlunos_Secundário]]</f>
        <v>72802.054780566934</v>
      </c>
      <c r="Y37" s="114">
        <f>Tabela1[[#This Row],[COF_NUTSIII+MUN]]/Tabela1[[#This Row],[Total de Alunos]]*Tabela1[[#This Row],[TtAlunos_Secundário]]</f>
        <v>72802.054780566934</v>
      </c>
      <c r="AA37" s="146"/>
    </row>
    <row r="38" spans="1:27" x14ac:dyDescent="0.3">
      <c r="A38" s="76">
        <v>105</v>
      </c>
      <c r="B38" s="76" t="s">
        <v>350</v>
      </c>
      <c r="C38" s="76" t="s">
        <v>353</v>
      </c>
      <c r="D38" s="76" t="s">
        <v>484</v>
      </c>
      <c r="E38" s="76" t="s">
        <v>485</v>
      </c>
      <c r="F38" s="76" t="s">
        <v>335</v>
      </c>
      <c r="G38" s="76" t="s">
        <v>304</v>
      </c>
      <c r="H38" s="76" t="s">
        <v>445</v>
      </c>
      <c r="I38" s="76" t="s">
        <v>445</v>
      </c>
      <c r="J38" s="118">
        <v>0</v>
      </c>
      <c r="K38" s="119">
        <v>261614.17909090911</v>
      </c>
      <c r="L38" s="120">
        <v>261614.17909090911</v>
      </c>
      <c r="M38" s="128">
        <v>2199</v>
      </c>
      <c r="N38" s="129">
        <v>7717</v>
      </c>
      <c r="O38" s="129">
        <v>3282</v>
      </c>
      <c r="P38" s="130">
        <v>13198</v>
      </c>
      <c r="Q38" s="114">
        <f>Tabela1[[#This Row],[COF_MUN]]/Tabela1[[#This Row],[Total de Alunos]]*Tabela1[[#This Row],[TtAlunosPré]]</f>
        <v>0</v>
      </c>
      <c r="R38" s="114">
        <f>Tabela1[[#This Row],[COF_NUTSIII]]/Tabela1[[#This Row],[Total de Alunos]]*Tabela1[[#This Row],[TtAlunosPré]]</f>
        <v>43589.148342241941</v>
      </c>
      <c r="S38" s="114">
        <f>Tabela1[[#This Row],[COF_NUTSIII+MUN]]/Tabela1[[#This Row],[Total de Alunos]]*Tabela1[[#This Row],[TtAlunosPré]]</f>
        <v>43589.148342241941</v>
      </c>
      <c r="T38" s="114">
        <f>Tabela1[[#This Row],[COF_MUN]]/Tabela1[[#This Row],[Total de Alunos]]*Tabela1[[#This Row],[TtAlunos_Básico]]</f>
        <v>0</v>
      </c>
      <c r="U38" s="114">
        <f>Tabela1[[#This Row],[COF_NUTSIII]]/Tabela1[[#This Row],[Total de Alunos]]*Tabela1[[#This Row],[TtAlunos_Básico]]</f>
        <v>152968.37551481629</v>
      </c>
      <c r="V38" s="114">
        <f>Tabela1[[#This Row],[COF_NUTSIII+MUN]]/Tabela1[[#This Row],[Total de Alunos]]*Tabela1[[#This Row],[TtAlunos_Básico]]</f>
        <v>152968.37551481629</v>
      </c>
      <c r="W38" s="114">
        <f>Tabela1[[#This Row],[COF_MUN]]/Tabela1[[#This Row],[Total de Alunos]]*Tabela1[[#This Row],[TtAlunos_Secundário]]</f>
        <v>0</v>
      </c>
      <c r="X38" s="114">
        <f>Tabela1[[#This Row],[COF_NUTSIII]]/Tabela1[[#This Row],[Total de Alunos]]*Tabela1[[#This Row],[TtAlunos_Secundário]]</f>
        <v>65056.655233850863</v>
      </c>
      <c r="Y38" s="114">
        <f>Tabela1[[#This Row],[COF_NUTSIII+MUN]]/Tabela1[[#This Row],[Total de Alunos]]*Tabela1[[#This Row],[TtAlunos_Secundário]]</f>
        <v>65056.655233850863</v>
      </c>
      <c r="AA38" s="146"/>
    </row>
    <row r="39" spans="1:27" x14ac:dyDescent="0.3">
      <c r="A39" s="76">
        <v>1203</v>
      </c>
      <c r="B39" s="76" t="s">
        <v>350</v>
      </c>
      <c r="C39" s="76" t="s">
        <v>353</v>
      </c>
      <c r="D39" s="76" t="s">
        <v>354</v>
      </c>
      <c r="E39" s="76" t="s">
        <v>355</v>
      </c>
      <c r="F39" s="76" t="s">
        <v>322</v>
      </c>
      <c r="G39" s="76">
        <v>186</v>
      </c>
      <c r="H39" s="76" t="s">
        <v>393</v>
      </c>
      <c r="I39" s="76" t="s">
        <v>396</v>
      </c>
      <c r="J39" s="118">
        <v>308548.84999999998</v>
      </c>
      <c r="K39" s="119">
        <v>30017.989999999998</v>
      </c>
      <c r="L39" s="120">
        <v>338566.83999999997</v>
      </c>
      <c r="M39" s="128">
        <v>82</v>
      </c>
      <c r="N39" s="129">
        <v>259</v>
      </c>
      <c r="O39" s="129">
        <v>0</v>
      </c>
      <c r="P39" s="130">
        <v>341</v>
      </c>
      <c r="Q39" s="114">
        <f>Tabela1[[#This Row],[COF_MUN]]/Tabela1[[#This Row],[Total de Alunos]]*Tabela1[[#This Row],[TtAlunosPré]]</f>
        <v>74196.497653958941</v>
      </c>
      <c r="R39" s="114">
        <f>Tabela1[[#This Row],[COF_NUTSIII]]/Tabela1[[#This Row],[Total de Alunos]]*Tabela1[[#This Row],[TtAlunosPré]]</f>
        <v>7218.4022873900285</v>
      </c>
      <c r="S39" s="114">
        <f>Tabela1[[#This Row],[COF_NUTSIII+MUN]]/Tabela1[[#This Row],[Total de Alunos]]*Tabela1[[#This Row],[TtAlunosPré]]</f>
        <v>81414.899941348966</v>
      </c>
      <c r="T39" s="114">
        <f>Tabela1[[#This Row],[COF_MUN]]/Tabela1[[#This Row],[Total de Alunos]]*Tabela1[[#This Row],[TtAlunos_Básico]]</f>
        <v>234352.35234604104</v>
      </c>
      <c r="U39" s="114">
        <f>Tabela1[[#This Row],[COF_NUTSIII]]/Tabela1[[#This Row],[Total de Alunos]]*Tabela1[[#This Row],[TtAlunos_Básico]]</f>
        <v>22799.587712609966</v>
      </c>
      <c r="V39" s="114">
        <f>Tabela1[[#This Row],[COF_NUTSIII+MUN]]/Tabela1[[#This Row],[Total de Alunos]]*Tabela1[[#This Row],[TtAlunos_Básico]]</f>
        <v>257151.940058651</v>
      </c>
      <c r="W39" s="114">
        <f>Tabela1[[#This Row],[COF_MUN]]/Tabela1[[#This Row],[Total de Alunos]]*Tabela1[[#This Row],[TtAlunos_Secundário]]</f>
        <v>0</v>
      </c>
      <c r="X39" s="114">
        <f>Tabela1[[#This Row],[COF_NUTSIII]]/Tabela1[[#This Row],[Total de Alunos]]*Tabela1[[#This Row],[TtAlunos_Secundário]]</f>
        <v>0</v>
      </c>
      <c r="Y39" s="114">
        <f>Tabela1[[#This Row],[COF_NUTSIII+MUN]]/Tabela1[[#This Row],[Total de Alunos]]*Tabela1[[#This Row],[TtAlunos_Secundário]]</f>
        <v>0</v>
      </c>
      <c r="AA39" s="146"/>
    </row>
    <row r="40" spans="1:27" x14ac:dyDescent="0.3">
      <c r="A40" s="76">
        <v>1103</v>
      </c>
      <c r="B40" s="76" t="s">
        <v>350</v>
      </c>
      <c r="C40" s="76" t="s">
        <v>353</v>
      </c>
      <c r="D40" s="76" t="s">
        <v>354</v>
      </c>
      <c r="E40" s="76" t="s">
        <v>355</v>
      </c>
      <c r="F40" s="76" t="s">
        <v>332</v>
      </c>
      <c r="G40" s="76">
        <v>185</v>
      </c>
      <c r="H40" s="76" t="s">
        <v>427</v>
      </c>
      <c r="I40" s="76" t="s">
        <v>535</v>
      </c>
      <c r="J40" s="118">
        <v>0</v>
      </c>
      <c r="K40" s="119">
        <v>330088.81818181818</v>
      </c>
      <c r="L40" s="120">
        <v>330088.81818181818</v>
      </c>
      <c r="M40" s="128">
        <v>603</v>
      </c>
      <c r="N40" s="129">
        <v>1911</v>
      </c>
      <c r="O40" s="129">
        <v>410</v>
      </c>
      <c r="P40" s="130">
        <v>2924</v>
      </c>
      <c r="Q40" s="114">
        <f>Tabela1[[#This Row],[COF_MUN]]/Tabela1[[#This Row],[Total de Alunos]]*Tabela1[[#This Row],[TtAlunosPré]]</f>
        <v>0</v>
      </c>
      <c r="R40" s="114">
        <f>Tabela1[[#This Row],[COF_NUTSIII]]/Tabela1[[#This Row],[Total de Alunos]]*Tabela1[[#This Row],[TtAlunosPré]]</f>
        <v>68072.352039547317</v>
      </c>
      <c r="S40" s="114">
        <f>Tabela1[[#This Row],[COF_NUTSIII+MUN]]/Tabela1[[#This Row],[Total de Alunos]]*Tabela1[[#This Row],[TtAlunosPré]]</f>
        <v>68072.352039547317</v>
      </c>
      <c r="T40" s="114">
        <f>Tabela1[[#This Row],[COF_MUN]]/Tabela1[[#This Row],[Total de Alunos]]*Tabela1[[#This Row],[TtAlunos_Básico]]</f>
        <v>0</v>
      </c>
      <c r="U40" s="114">
        <f>Tabela1[[#This Row],[COF_NUTSIII]]/Tabela1[[#This Row],[Total de Alunos]]*Tabela1[[#This Row],[TtAlunos_Básico]]</f>
        <v>215731.78233428678</v>
      </c>
      <c r="V40" s="114">
        <f>Tabela1[[#This Row],[COF_NUTSIII+MUN]]/Tabela1[[#This Row],[Total de Alunos]]*Tabela1[[#This Row],[TtAlunos_Básico]]</f>
        <v>215731.78233428678</v>
      </c>
      <c r="W40" s="114">
        <f>Tabela1[[#This Row],[COF_MUN]]/Tabela1[[#This Row],[Total de Alunos]]*Tabela1[[#This Row],[TtAlunos_Secundário]]</f>
        <v>0</v>
      </c>
      <c r="X40" s="114">
        <f>Tabela1[[#This Row],[COF_NUTSIII]]/Tabela1[[#This Row],[Total de Alunos]]*Tabela1[[#This Row],[TtAlunos_Secundário]]</f>
        <v>46284.683807984082</v>
      </c>
      <c r="Y40" s="114">
        <f>Tabela1[[#This Row],[COF_NUTSIII+MUN]]/Tabela1[[#This Row],[Total de Alunos]]*Tabela1[[#This Row],[TtAlunos_Secundário]]</f>
        <v>46284.683807984082</v>
      </c>
      <c r="AA40" s="146"/>
    </row>
    <row r="41" spans="1:27" x14ac:dyDescent="0.3">
      <c r="A41" s="76">
        <v>1302</v>
      </c>
      <c r="B41" s="76" t="s">
        <v>350</v>
      </c>
      <c r="C41" s="76" t="s">
        <v>353</v>
      </c>
      <c r="D41" s="76" t="s">
        <v>408</v>
      </c>
      <c r="E41" s="76" t="s">
        <v>409</v>
      </c>
      <c r="F41" s="76" t="s">
        <v>338</v>
      </c>
      <c r="G41" s="76" t="s">
        <v>296</v>
      </c>
      <c r="H41" s="76" t="s">
        <v>448</v>
      </c>
      <c r="I41" s="76" t="s">
        <v>608</v>
      </c>
      <c r="J41" s="118">
        <v>0</v>
      </c>
      <c r="K41" s="119">
        <v>608447.2854545454</v>
      </c>
      <c r="L41" s="120">
        <v>608447.2854545454</v>
      </c>
      <c r="M41" s="128">
        <v>333</v>
      </c>
      <c r="N41" s="129">
        <v>1335</v>
      </c>
      <c r="O41" s="129">
        <v>440</v>
      </c>
      <c r="P41" s="130">
        <v>2108</v>
      </c>
      <c r="Q41" s="114">
        <f>Tabela1[[#This Row],[COF_MUN]]/Tabela1[[#This Row],[Total de Alunos]]*Tabela1[[#This Row],[TtAlunosPré]]</f>
        <v>0</v>
      </c>
      <c r="R41" s="114">
        <f>Tabela1[[#This Row],[COF_NUTSIII]]/Tabela1[[#This Row],[Total de Alunos]]*Tabela1[[#This Row],[TtAlunosPré]]</f>
        <v>96116.198318958079</v>
      </c>
      <c r="S41" s="114">
        <f>Tabela1[[#This Row],[COF_NUTSIII+MUN]]/Tabela1[[#This Row],[Total de Alunos]]*Tabela1[[#This Row],[TtAlunosPré]]</f>
        <v>96116.198318958079</v>
      </c>
      <c r="T41" s="114">
        <f>Tabela1[[#This Row],[COF_MUN]]/Tabela1[[#This Row],[Total de Alunos]]*Tabela1[[#This Row],[TtAlunos_Básico]]</f>
        <v>0</v>
      </c>
      <c r="U41" s="114">
        <f>Tabela1[[#This Row],[COF_NUTSIII]]/Tabela1[[#This Row],[Total de Alunos]]*Tabela1[[#This Row],[TtAlunos_Básico]]</f>
        <v>385330.70497239952</v>
      </c>
      <c r="V41" s="114">
        <f>Tabela1[[#This Row],[COF_NUTSIII+MUN]]/Tabela1[[#This Row],[Total de Alunos]]*Tabela1[[#This Row],[TtAlunos_Básico]]</f>
        <v>385330.70497239952</v>
      </c>
      <c r="W41" s="114">
        <f>Tabela1[[#This Row],[COF_MUN]]/Tabela1[[#This Row],[Total de Alunos]]*Tabela1[[#This Row],[TtAlunos_Secundário]]</f>
        <v>0</v>
      </c>
      <c r="X41" s="114">
        <f>Tabela1[[#This Row],[COF_NUTSIII]]/Tabela1[[#This Row],[Total de Alunos]]*Tabela1[[#This Row],[TtAlunos_Secundário]]</f>
        <v>127000.38216318785</v>
      </c>
      <c r="Y41" s="114">
        <f>Tabela1[[#This Row],[COF_NUTSIII+MUN]]/Tabela1[[#This Row],[Total de Alunos]]*Tabela1[[#This Row],[TtAlunos_Secundário]]</f>
        <v>127000.38216318785</v>
      </c>
      <c r="AA41" s="146"/>
    </row>
    <row r="42" spans="1:27" x14ac:dyDescent="0.3">
      <c r="A42" s="76">
        <v>302</v>
      </c>
      <c r="B42" s="76" t="s">
        <v>350</v>
      </c>
      <c r="C42" s="76" t="s">
        <v>353</v>
      </c>
      <c r="D42" s="76" t="s">
        <v>408</v>
      </c>
      <c r="E42" s="76" t="s">
        <v>409</v>
      </c>
      <c r="F42" s="76" t="s">
        <v>330</v>
      </c>
      <c r="G42" s="76">
        <v>112</v>
      </c>
      <c r="H42" s="76" t="s">
        <v>463</v>
      </c>
      <c r="I42" s="76" t="s">
        <v>508</v>
      </c>
      <c r="J42" s="118">
        <v>712882.64</v>
      </c>
      <c r="K42" s="119">
        <v>44429.640000000007</v>
      </c>
      <c r="L42" s="120">
        <v>757312.28</v>
      </c>
      <c r="M42" s="128">
        <v>2682</v>
      </c>
      <c r="N42" s="129">
        <v>9592</v>
      </c>
      <c r="O42" s="129">
        <v>3560</v>
      </c>
      <c r="P42" s="130">
        <v>15834</v>
      </c>
      <c r="Q42" s="114">
        <f>Tabela1[[#This Row],[COF_MUN]]/Tabela1[[#This Row],[Total de Alunos]]*Tabela1[[#This Row],[TtAlunosPré]]</f>
        <v>120749.730989011</v>
      </c>
      <c r="R42" s="114">
        <f>Tabela1[[#This Row],[COF_NUTSIII]]/Tabela1[[#This Row],[Total de Alunos]]*Tabela1[[#This Row],[TtAlunosPré]]</f>
        <v>7525.5964683592283</v>
      </c>
      <c r="S42" s="114">
        <f>Tabela1[[#This Row],[COF_NUTSIII+MUN]]/Tabela1[[#This Row],[Total de Alunos]]*Tabela1[[#This Row],[TtAlunosPré]]</f>
        <v>128275.32745737022</v>
      </c>
      <c r="T42" s="114">
        <f>Tabela1[[#This Row],[COF_MUN]]/Tabela1[[#This Row],[Total de Alunos]]*Tabela1[[#This Row],[TtAlunos_Básico]]</f>
        <v>431853.62402930408</v>
      </c>
      <c r="U42" s="114">
        <f>Tabela1[[#This Row],[COF_NUTSIII]]/Tabela1[[#This Row],[Total de Alunos]]*Tabela1[[#This Row],[TtAlunos_Básico]]</f>
        <v>26914.81033724896</v>
      </c>
      <c r="V42" s="114">
        <f>Tabela1[[#This Row],[COF_NUTSIII+MUN]]/Tabela1[[#This Row],[Total de Alunos]]*Tabela1[[#This Row],[TtAlunos_Básico]]</f>
        <v>458768.43436655297</v>
      </c>
      <c r="W42" s="114">
        <f>Tabela1[[#This Row],[COF_MUN]]/Tabela1[[#This Row],[Total de Alunos]]*Tabela1[[#This Row],[TtAlunos_Secundário]]</f>
        <v>160279.28498168499</v>
      </c>
      <c r="X42" s="114">
        <f>Tabela1[[#This Row],[COF_NUTSIII]]/Tabela1[[#This Row],[Total de Alunos]]*Tabela1[[#This Row],[TtAlunos_Secundário]]</f>
        <v>9989.2331943918161</v>
      </c>
      <c r="Y42" s="114">
        <f>Tabela1[[#This Row],[COF_NUTSIII+MUN]]/Tabela1[[#This Row],[Total de Alunos]]*Tabela1[[#This Row],[TtAlunos_Secundário]]</f>
        <v>170268.51817607679</v>
      </c>
      <c r="AA42" s="146"/>
    </row>
    <row r="43" spans="1:27" x14ac:dyDescent="0.3">
      <c r="A43" s="76">
        <v>204</v>
      </c>
      <c r="B43" s="76" t="s">
        <v>350</v>
      </c>
      <c r="C43" s="76" t="s">
        <v>353</v>
      </c>
      <c r="D43" s="76" t="s">
        <v>354</v>
      </c>
      <c r="E43" s="76" t="s">
        <v>355</v>
      </c>
      <c r="F43" s="76" t="s">
        <v>327</v>
      </c>
      <c r="G43" s="76">
        <v>184</v>
      </c>
      <c r="H43" s="76" t="s">
        <v>373</v>
      </c>
      <c r="I43" s="76" t="s">
        <v>475</v>
      </c>
      <c r="J43" s="118">
        <v>132487.04999999999</v>
      </c>
      <c r="K43" s="119">
        <v>58442.553846153845</v>
      </c>
      <c r="L43" s="120">
        <v>190929.60384615383</v>
      </c>
      <c r="M43" s="128">
        <v>37</v>
      </c>
      <c r="N43" s="129">
        <v>119</v>
      </c>
      <c r="O43" s="129">
        <v>0</v>
      </c>
      <c r="P43" s="130">
        <v>156</v>
      </c>
      <c r="Q43" s="114">
        <f>Tabela1[[#This Row],[COF_MUN]]/Tabela1[[#This Row],[Total de Alunos]]*Tabela1[[#This Row],[TtAlunosPré]]</f>
        <v>31423.210576923077</v>
      </c>
      <c r="R43" s="114">
        <f>Tabela1[[#This Row],[COF_NUTSIII]]/Tabela1[[#This Row],[Total de Alunos]]*Tabela1[[#This Row],[TtAlunosPré]]</f>
        <v>13861.374950690335</v>
      </c>
      <c r="S43" s="114">
        <f>Tabela1[[#This Row],[COF_NUTSIII+MUN]]/Tabela1[[#This Row],[Total de Alunos]]*Tabela1[[#This Row],[TtAlunosPré]]</f>
        <v>45284.58552761341</v>
      </c>
      <c r="T43" s="114">
        <f>Tabela1[[#This Row],[COF_MUN]]/Tabela1[[#This Row],[Total de Alunos]]*Tabela1[[#This Row],[TtAlunos_Básico]]</f>
        <v>101063.83942307692</v>
      </c>
      <c r="U43" s="114">
        <f>Tabela1[[#This Row],[COF_NUTSIII]]/Tabela1[[#This Row],[Total de Alunos]]*Tabela1[[#This Row],[TtAlunos_Básico]]</f>
        <v>44581.178895463512</v>
      </c>
      <c r="V43" s="114">
        <f>Tabela1[[#This Row],[COF_NUTSIII+MUN]]/Tabela1[[#This Row],[Total de Alunos]]*Tabela1[[#This Row],[TtAlunos_Básico]]</f>
        <v>145645.01831854042</v>
      </c>
      <c r="W43" s="114">
        <f>Tabela1[[#This Row],[COF_MUN]]/Tabela1[[#This Row],[Total de Alunos]]*Tabela1[[#This Row],[TtAlunos_Secundário]]</f>
        <v>0</v>
      </c>
      <c r="X43" s="114">
        <f>Tabela1[[#This Row],[COF_NUTSIII]]/Tabela1[[#This Row],[Total de Alunos]]*Tabela1[[#This Row],[TtAlunos_Secundário]]</f>
        <v>0</v>
      </c>
      <c r="Y43" s="114">
        <f>Tabela1[[#This Row],[COF_NUTSIII+MUN]]/Tabela1[[#This Row],[Total de Alunos]]*Tabela1[[#This Row],[TtAlunos_Secundário]]</f>
        <v>0</v>
      </c>
      <c r="AA43" s="146"/>
    </row>
    <row r="44" spans="1:27" x14ac:dyDescent="0.3">
      <c r="A44" s="76">
        <v>1504</v>
      </c>
      <c r="B44" s="76" t="s">
        <v>350</v>
      </c>
      <c r="C44" s="76" t="s">
        <v>353</v>
      </c>
      <c r="D44" s="76" t="s">
        <v>427</v>
      </c>
      <c r="E44" s="76" t="s">
        <v>428</v>
      </c>
      <c r="F44" s="76" t="s">
        <v>324</v>
      </c>
      <c r="G44" s="76">
        <v>170</v>
      </c>
      <c r="H44" s="76" t="s">
        <v>370</v>
      </c>
      <c r="I44" s="76" t="s">
        <v>432</v>
      </c>
      <c r="J44" s="118">
        <v>360800.62</v>
      </c>
      <c r="K44" s="119">
        <v>0</v>
      </c>
      <c r="L44" s="120">
        <v>360800.62</v>
      </c>
      <c r="M44" s="128">
        <v>2085</v>
      </c>
      <c r="N44" s="129">
        <v>8109</v>
      </c>
      <c r="O44" s="129">
        <v>3211</v>
      </c>
      <c r="P44" s="130">
        <v>13405</v>
      </c>
      <c r="Q44" s="114">
        <f>Tabela1[[#This Row],[COF_MUN]]/Tabela1[[#This Row],[Total de Alunos]]*Tabela1[[#This Row],[TtAlunosPré]]</f>
        <v>56118.559694143973</v>
      </c>
      <c r="R44" s="114">
        <f>Tabela1[[#This Row],[COF_NUTSIII]]/Tabela1[[#This Row],[Total de Alunos]]*Tabela1[[#This Row],[TtAlunosPré]]</f>
        <v>0</v>
      </c>
      <c r="S44" s="114">
        <f>Tabela1[[#This Row],[COF_NUTSIII+MUN]]/Tabela1[[#This Row],[Total de Alunos]]*Tabela1[[#This Row],[TtAlunosPré]]</f>
        <v>56118.559694143973</v>
      </c>
      <c r="T44" s="114">
        <f>Tabela1[[#This Row],[COF_MUN]]/Tabela1[[#This Row],[Total de Alunos]]*Tabela1[[#This Row],[TtAlunos_Básico]]</f>
        <v>218256.7868392391</v>
      </c>
      <c r="U44" s="114">
        <f>Tabela1[[#This Row],[COF_NUTSIII]]/Tabela1[[#This Row],[Total de Alunos]]*Tabela1[[#This Row],[TtAlunos_Básico]]</f>
        <v>0</v>
      </c>
      <c r="V44" s="114">
        <f>Tabela1[[#This Row],[COF_NUTSIII+MUN]]/Tabela1[[#This Row],[Total de Alunos]]*Tabela1[[#This Row],[TtAlunos_Básico]]</f>
        <v>218256.7868392391</v>
      </c>
      <c r="W44" s="114">
        <f>Tabela1[[#This Row],[COF_MUN]]/Tabela1[[#This Row],[Total de Alunos]]*Tabela1[[#This Row],[TtAlunos_Secundário]]</f>
        <v>86425.273466616927</v>
      </c>
      <c r="X44" s="114">
        <f>Tabela1[[#This Row],[COF_NUTSIII]]/Tabela1[[#This Row],[Total de Alunos]]*Tabela1[[#This Row],[TtAlunos_Secundário]]</f>
        <v>0</v>
      </c>
      <c r="Y44" s="114">
        <f>Tabela1[[#This Row],[COF_NUTSIII+MUN]]/Tabela1[[#This Row],[Total de Alunos]]*Tabela1[[#This Row],[TtAlunos_Secundário]]</f>
        <v>86425.273466616927</v>
      </c>
      <c r="AA44" s="146"/>
    </row>
    <row r="45" spans="1:27" x14ac:dyDescent="0.3">
      <c r="A45" s="76">
        <v>1004</v>
      </c>
      <c r="B45" s="76" t="s">
        <v>350</v>
      </c>
      <c r="C45" s="76" t="s">
        <v>353</v>
      </c>
      <c r="D45" s="76" t="s">
        <v>484</v>
      </c>
      <c r="E45" s="76" t="s">
        <v>485</v>
      </c>
      <c r="F45" s="76" t="s">
        <v>337</v>
      </c>
      <c r="G45" s="76" t="s">
        <v>310</v>
      </c>
      <c r="H45" s="76" t="s">
        <v>556</v>
      </c>
      <c r="I45" s="76" t="s">
        <v>600</v>
      </c>
      <c r="J45" s="118">
        <v>0</v>
      </c>
      <c r="K45" s="119">
        <v>219794.57400000002</v>
      </c>
      <c r="L45" s="120">
        <v>219794.57400000002</v>
      </c>
      <c r="M45" s="128">
        <v>425</v>
      </c>
      <c r="N45" s="129">
        <v>1288</v>
      </c>
      <c r="O45" s="129">
        <v>314</v>
      </c>
      <c r="P45" s="130">
        <v>2027</v>
      </c>
      <c r="Q45" s="114">
        <f>Tabela1[[#This Row],[COF_MUN]]/Tabela1[[#This Row],[Total de Alunos]]*Tabela1[[#This Row],[TtAlunosPré]]</f>
        <v>0</v>
      </c>
      <c r="R45" s="114">
        <f>Tabela1[[#This Row],[COF_NUTSIII]]/Tabela1[[#This Row],[Total de Alunos]]*Tabela1[[#This Row],[TtAlunosPré]]</f>
        <v>46084.210138135182</v>
      </c>
      <c r="S45" s="114">
        <f>Tabela1[[#This Row],[COF_NUTSIII+MUN]]/Tabela1[[#This Row],[Total de Alunos]]*Tabela1[[#This Row],[TtAlunosPré]]</f>
        <v>46084.210138135182</v>
      </c>
      <c r="T45" s="114">
        <f>Tabela1[[#This Row],[COF_MUN]]/Tabela1[[#This Row],[Total de Alunos]]*Tabela1[[#This Row],[TtAlunos_Básico]]</f>
        <v>0</v>
      </c>
      <c r="U45" s="114">
        <f>Tabela1[[#This Row],[COF_NUTSIII]]/Tabela1[[#This Row],[Total de Alunos]]*Tabela1[[#This Row],[TtAlunos_Básico]]</f>
        <v>139662.26507745439</v>
      </c>
      <c r="V45" s="114">
        <f>Tabela1[[#This Row],[COF_NUTSIII+MUN]]/Tabela1[[#This Row],[Total de Alunos]]*Tabela1[[#This Row],[TtAlunos_Básico]]</f>
        <v>139662.26507745439</v>
      </c>
      <c r="W45" s="114">
        <f>Tabela1[[#This Row],[COF_MUN]]/Tabela1[[#This Row],[Total de Alunos]]*Tabela1[[#This Row],[TtAlunos_Secundário]]</f>
        <v>0</v>
      </c>
      <c r="X45" s="114">
        <f>Tabela1[[#This Row],[COF_NUTSIII]]/Tabela1[[#This Row],[Total de Alunos]]*Tabela1[[#This Row],[TtAlunos_Secundário]]</f>
        <v>34048.098784410467</v>
      </c>
      <c r="Y45" s="114">
        <f>Tabela1[[#This Row],[COF_NUTSIII+MUN]]/Tabela1[[#This Row],[Total de Alunos]]*Tabela1[[#This Row],[TtAlunos_Secundário]]</f>
        <v>34048.098784410467</v>
      </c>
      <c r="AA45" s="146"/>
    </row>
    <row r="46" spans="1:27" x14ac:dyDescent="0.3">
      <c r="A46" s="76">
        <v>205</v>
      </c>
      <c r="B46" s="76" t="s">
        <v>350</v>
      </c>
      <c r="C46" s="76" t="s">
        <v>353</v>
      </c>
      <c r="D46" s="76" t="s">
        <v>354</v>
      </c>
      <c r="E46" s="76" t="s">
        <v>355</v>
      </c>
      <c r="F46" s="76" t="s">
        <v>327</v>
      </c>
      <c r="G46" s="76">
        <v>184</v>
      </c>
      <c r="H46" s="76" t="s">
        <v>373</v>
      </c>
      <c r="I46" s="76" t="s">
        <v>373</v>
      </c>
      <c r="J46" s="118">
        <v>701089.37</v>
      </c>
      <c r="K46" s="119">
        <v>58442.553846153845</v>
      </c>
      <c r="L46" s="120">
        <v>759531.92384615389</v>
      </c>
      <c r="M46" s="128">
        <v>1024</v>
      </c>
      <c r="N46" s="129">
        <v>3396</v>
      </c>
      <c r="O46" s="129">
        <v>1185</v>
      </c>
      <c r="P46" s="130">
        <v>5605</v>
      </c>
      <c r="Q46" s="114">
        <f>Tabela1[[#This Row],[COF_MUN]]/Tabela1[[#This Row],[Total de Alunos]]*Tabela1[[#This Row],[TtAlunosPré]]</f>
        <v>128084.8376235504</v>
      </c>
      <c r="R46" s="114">
        <f>Tabela1[[#This Row],[COF_NUTSIII]]/Tabela1[[#This Row],[Total de Alunos]]*Tabela1[[#This Row],[TtAlunosPré]]</f>
        <v>10677.105287861114</v>
      </c>
      <c r="S46" s="114">
        <f>Tabela1[[#This Row],[COF_NUTSIII+MUN]]/Tabela1[[#This Row],[Total de Alunos]]*Tabela1[[#This Row],[TtAlunosPré]]</f>
        <v>138761.94291141152</v>
      </c>
      <c r="T46" s="114">
        <f>Tabela1[[#This Row],[COF_MUN]]/Tabela1[[#This Row],[Total de Alunos]]*Tabela1[[#This Row],[TtAlunos_Básico]]</f>
        <v>424781.35602497769</v>
      </c>
      <c r="U46" s="114">
        <f>Tabela1[[#This Row],[COF_NUTSIII]]/Tabela1[[#This Row],[Total de Alunos]]*Tabela1[[#This Row],[TtAlunos_Básico]]</f>
        <v>35409.618708570648</v>
      </c>
      <c r="V46" s="114">
        <f>Tabela1[[#This Row],[COF_NUTSIII+MUN]]/Tabela1[[#This Row],[Total de Alunos]]*Tabela1[[#This Row],[TtAlunos_Básico]]</f>
        <v>460190.97473354836</v>
      </c>
      <c r="W46" s="114">
        <f>Tabela1[[#This Row],[COF_MUN]]/Tabela1[[#This Row],[Total de Alunos]]*Tabela1[[#This Row],[TtAlunos_Secundário]]</f>
        <v>148223.17635147189</v>
      </c>
      <c r="X46" s="114">
        <f>Tabela1[[#This Row],[COF_NUTSIII]]/Tabela1[[#This Row],[Total de Alunos]]*Tabela1[[#This Row],[TtAlunos_Secundário]]</f>
        <v>12355.829849722089</v>
      </c>
      <c r="Y46" s="114">
        <f>Tabela1[[#This Row],[COF_NUTSIII+MUN]]/Tabela1[[#This Row],[Total de Alunos]]*Tabela1[[#This Row],[TtAlunos_Secundário]]</f>
        <v>160579.00620119399</v>
      </c>
      <c r="AA46" s="146"/>
    </row>
    <row r="47" spans="1:27" x14ac:dyDescent="0.3">
      <c r="A47" s="76">
        <v>501</v>
      </c>
      <c r="B47" s="76" t="s">
        <v>350</v>
      </c>
      <c r="C47" s="76" t="s">
        <v>353</v>
      </c>
      <c r="D47" s="76" t="s">
        <v>484</v>
      </c>
      <c r="E47" s="76" t="s">
        <v>485</v>
      </c>
      <c r="F47" s="76" t="s">
        <v>329</v>
      </c>
      <c r="G47" s="76" t="s">
        <v>312</v>
      </c>
      <c r="H47" s="76" t="s">
        <v>486</v>
      </c>
      <c r="I47" s="76" t="s">
        <v>494</v>
      </c>
      <c r="J47" s="118">
        <v>0</v>
      </c>
      <c r="K47" s="119">
        <v>91594.23133333333</v>
      </c>
      <c r="L47" s="120">
        <v>91594.23133333333</v>
      </c>
      <c r="M47" s="128">
        <v>126</v>
      </c>
      <c r="N47" s="129">
        <v>456</v>
      </c>
      <c r="O47" s="129">
        <v>73</v>
      </c>
      <c r="P47" s="130">
        <v>655</v>
      </c>
      <c r="Q47" s="114">
        <f>Tabela1[[#This Row],[COF_MUN]]/Tabela1[[#This Row],[Total de Alunos]]*Tabela1[[#This Row],[TtAlunosPré]]</f>
        <v>0</v>
      </c>
      <c r="R47" s="114">
        <f>Tabela1[[#This Row],[COF_NUTSIII]]/Tabela1[[#This Row],[Total de Alunos]]*Tabela1[[#This Row],[TtAlunosPré]]</f>
        <v>17619.653661068704</v>
      </c>
      <c r="S47" s="114">
        <f>Tabela1[[#This Row],[COF_NUTSIII+MUN]]/Tabela1[[#This Row],[Total de Alunos]]*Tabela1[[#This Row],[TtAlunosPré]]</f>
        <v>17619.653661068704</v>
      </c>
      <c r="T47" s="114">
        <f>Tabela1[[#This Row],[COF_MUN]]/Tabela1[[#This Row],[Total de Alunos]]*Tabela1[[#This Row],[TtAlunos_Básico]]</f>
        <v>0</v>
      </c>
      <c r="U47" s="114">
        <f>Tabela1[[#This Row],[COF_NUTSIII]]/Tabela1[[#This Row],[Total de Alunos]]*Tabela1[[#This Row],[TtAlunos_Básico]]</f>
        <v>63766.365630534354</v>
      </c>
      <c r="V47" s="114">
        <f>Tabela1[[#This Row],[COF_NUTSIII+MUN]]/Tabela1[[#This Row],[Total de Alunos]]*Tabela1[[#This Row],[TtAlunos_Básico]]</f>
        <v>63766.365630534354</v>
      </c>
      <c r="W47" s="114">
        <f>Tabela1[[#This Row],[COF_MUN]]/Tabela1[[#This Row],[Total de Alunos]]*Tabela1[[#This Row],[TtAlunos_Secundário]]</f>
        <v>0</v>
      </c>
      <c r="X47" s="114">
        <f>Tabela1[[#This Row],[COF_NUTSIII]]/Tabela1[[#This Row],[Total de Alunos]]*Tabela1[[#This Row],[TtAlunos_Secundário]]</f>
        <v>10208.212041730281</v>
      </c>
      <c r="Y47" s="114">
        <f>Tabela1[[#This Row],[COF_NUTSIII+MUN]]/Tabela1[[#This Row],[Total de Alunos]]*Tabela1[[#This Row],[TtAlunos_Secundário]]</f>
        <v>10208.212041730281</v>
      </c>
      <c r="AA47" s="146"/>
    </row>
    <row r="48" spans="1:27" x14ac:dyDescent="0.3">
      <c r="A48" s="76">
        <v>1405</v>
      </c>
      <c r="B48" s="76" t="s">
        <v>350</v>
      </c>
      <c r="C48" s="76" t="s">
        <v>353</v>
      </c>
      <c r="D48" s="76" t="s">
        <v>354</v>
      </c>
      <c r="E48" s="76" t="s">
        <v>355</v>
      </c>
      <c r="F48" s="76" t="s">
        <v>332</v>
      </c>
      <c r="G48" s="76">
        <v>185</v>
      </c>
      <c r="H48" s="76" t="s">
        <v>532</v>
      </c>
      <c r="I48" s="76" t="s">
        <v>536</v>
      </c>
      <c r="J48" s="118">
        <v>0</v>
      </c>
      <c r="K48" s="119">
        <v>330088.81818181818</v>
      </c>
      <c r="L48" s="120">
        <v>330088.81818181818</v>
      </c>
      <c r="M48" s="128">
        <v>775</v>
      </c>
      <c r="N48" s="129">
        <v>2885</v>
      </c>
      <c r="O48" s="129">
        <v>623</v>
      </c>
      <c r="P48" s="130">
        <v>4283</v>
      </c>
      <c r="Q48" s="114">
        <f>Tabela1[[#This Row],[COF_MUN]]/Tabela1[[#This Row],[Total de Alunos]]*Tabela1[[#This Row],[TtAlunosPré]]</f>
        <v>0</v>
      </c>
      <c r="R48" s="114">
        <f>Tabela1[[#This Row],[COF_NUTSIII]]/Tabela1[[#This Row],[Total de Alunos]]*Tabela1[[#This Row],[TtAlunosPré]]</f>
        <v>59728.88958461571</v>
      </c>
      <c r="S48" s="114">
        <f>Tabela1[[#This Row],[COF_NUTSIII+MUN]]/Tabela1[[#This Row],[Total de Alunos]]*Tabela1[[#This Row],[TtAlunosPré]]</f>
        <v>59728.88958461571</v>
      </c>
      <c r="T48" s="114">
        <f>Tabela1[[#This Row],[COF_MUN]]/Tabela1[[#This Row],[Total de Alunos]]*Tabela1[[#This Row],[TtAlunos_Básico]]</f>
        <v>0</v>
      </c>
      <c r="U48" s="114">
        <f>Tabela1[[#This Row],[COF_NUTSIII]]/Tabela1[[#This Row],[Total de Alunos]]*Tabela1[[#This Row],[TtAlunos_Básico]]</f>
        <v>222345.60832466625</v>
      </c>
      <c r="V48" s="114">
        <f>Tabela1[[#This Row],[COF_NUTSIII+MUN]]/Tabela1[[#This Row],[Total de Alunos]]*Tabela1[[#This Row],[TtAlunos_Básico]]</f>
        <v>222345.60832466625</v>
      </c>
      <c r="W48" s="114">
        <f>Tabela1[[#This Row],[COF_MUN]]/Tabela1[[#This Row],[Total de Alunos]]*Tabela1[[#This Row],[TtAlunos_Secundário]]</f>
        <v>0</v>
      </c>
      <c r="X48" s="114">
        <f>Tabela1[[#This Row],[COF_NUTSIII]]/Tabela1[[#This Row],[Total de Alunos]]*Tabela1[[#This Row],[TtAlunos_Secundário]]</f>
        <v>48014.320272536243</v>
      </c>
      <c r="Y48" s="114">
        <f>Tabela1[[#This Row],[COF_NUTSIII+MUN]]/Tabela1[[#This Row],[Total de Alunos]]*Tabela1[[#This Row],[TtAlunos_Secundário]]</f>
        <v>48014.320272536243</v>
      </c>
      <c r="AA48" s="146"/>
    </row>
    <row r="49" spans="1:27" x14ac:dyDescent="0.3">
      <c r="A49" s="76">
        <v>1005</v>
      </c>
      <c r="B49" s="76" t="s">
        <v>350</v>
      </c>
      <c r="C49" s="76" t="s">
        <v>353</v>
      </c>
      <c r="D49" s="76" t="s">
        <v>484</v>
      </c>
      <c r="E49" s="76" t="s">
        <v>485</v>
      </c>
      <c r="F49" s="76" t="s">
        <v>334</v>
      </c>
      <c r="G49" s="76" t="s">
        <v>302</v>
      </c>
      <c r="H49" s="76" t="s">
        <v>556</v>
      </c>
      <c r="I49" s="76" t="s">
        <v>560</v>
      </c>
      <c r="J49" s="118">
        <v>0</v>
      </c>
      <c r="K49" s="119">
        <v>313016.76416666666</v>
      </c>
      <c r="L49" s="120">
        <v>313016.76416666666</v>
      </c>
      <c r="M49" s="128">
        <v>266</v>
      </c>
      <c r="N49" s="129">
        <v>1020</v>
      </c>
      <c r="O49" s="129">
        <v>340</v>
      </c>
      <c r="P49" s="130">
        <v>1626</v>
      </c>
      <c r="Q49" s="114">
        <f>Tabela1[[#This Row],[COF_MUN]]/Tabela1[[#This Row],[Total de Alunos]]*Tabela1[[#This Row],[TtAlunosPré]]</f>
        <v>0</v>
      </c>
      <c r="R49" s="114">
        <f>Tabela1[[#This Row],[COF_NUTSIII]]/Tabela1[[#This Row],[Total de Alunos]]*Tabela1[[#This Row],[TtAlunosPré]]</f>
        <v>51206.924519270193</v>
      </c>
      <c r="S49" s="114">
        <f>Tabela1[[#This Row],[COF_NUTSIII+MUN]]/Tabela1[[#This Row],[Total de Alunos]]*Tabela1[[#This Row],[TtAlunosPré]]</f>
        <v>51206.924519270193</v>
      </c>
      <c r="T49" s="114">
        <f>Tabela1[[#This Row],[COF_MUN]]/Tabela1[[#This Row],[Total de Alunos]]*Tabela1[[#This Row],[TtAlunos_Básico]]</f>
        <v>0</v>
      </c>
      <c r="U49" s="114">
        <f>Tabela1[[#This Row],[COF_NUTSIII]]/Tabela1[[#This Row],[Total de Alunos]]*Tabela1[[#This Row],[TtAlunos_Básico]]</f>
        <v>196357.37973554735</v>
      </c>
      <c r="V49" s="114">
        <f>Tabela1[[#This Row],[COF_NUTSIII+MUN]]/Tabela1[[#This Row],[Total de Alunos]]*Tabela1[[#This Row],[TtAlunos_Básico]]</f>
        <v>196357.37973554735</v>
      </c>
      <c r="W49" s="114">
        <f>Tabela1[[#This Row],[COF_MUN]]/Tabela1[[#This Row],[Total de Alunos]]*Tabela1[[#This Row],[TtAlunos_Secundário]]</f>
        <v>0</v>
      </c>
      <c r="X49" s="114">
        <f>Tabela1[[#This Row],[COF_NUTSIII]]/Tabela1[[#This Row],[Total de Alunos]]*Tabela1[[#This Row],[TtAlunos_Secundário]]</f>
        <v>65452.459911849117</v>
      </c>
      <c r="Y49" s="114">
        <f>Tabela1[[#This Row],[COF_NUTSIII+MUN]]/Tabela1[[#This Row],[Total de Alunos]]*Tabela1[[#This Row],[TtAlunos_Secundário]]</f>
        <v>65452.459911849117</v>
      </c>
      <c r="AA49" s="146"/>
    </row>
    <row r="50" spans="1:27" x14ac:dyDescent="0.3">
      <c r="A50" s="76">
        <v>703</v>
      </c>
      <c r="B50" s="76" t="s">
        <v>350</v>
      </c>
      <c r="C50" s="76" t="s">
        <v>353</v>
      </c>
      <c r="D50" s="76" t="s">
        <v>354</v>
      </c>
      <c r="E50" s="76" t="s">
        <v>355</v>
      </c>
      <c r="F50" s="76" t="s">
        <v>319</v>
      </c>
      <c r="G50" s="76">
        <v>187</v>
      </c>
      <c r="H50" s="76" t="s">
        <v>356</v>
      </c>
      <c r="I50" s="76" t="s">
        <v>359</v>
      </c>
      <c r="J50" s="118">
        <v>136000</v>
      </c>
      <c r="K50" s="119">
        <v>40190.05071428571</v>
      </c>
      <c r="L50" s="120">
        <v>176190.05071428569</v>
      </c>
      <c r="M50" s="128">
        <v>143</v>
      </c>
      <c r="N50" s="129">
        <v>469</v>
      </c>
      <c r="O50" s="129">
        <v>0</v>
      </c>
      <c r="P50" s="130">
        <v>612</v>
      </c>
      <c r="Q50" s="114">
        <f>Tabela1[[#This Row],[COF_MUN]]/Tabela1[[#This Row],[Total de Alunos]]*Tabela1[[#This Row],[TtAlunosPré]]</f>
        <v>31777.777777777777</v>
      </c>
      <c r="R50" s="114">
        <f>Tabela1[[#This Row],[COF_NUTSIII]]/Tabela1[[#This Row],[Total de Alunos]]*Tabela1[[#This Row],[TtAlunosPré]]</f>
        <v>9390.8125035014</v>
      </c>
      <c r="S50" s="114">
        <f>Tabela1[[#This Row],[COF_NUTSIII+MUN]]/Tabela1[[#This Row],[Total de Alunos]]*Tabela1[[#This Row],[TtAlunosPré]]</f>
        <v>41168.590281279168</v>
      </c>
      <c r="T50" s="114">
        <f>Tabela1[[#This Row],[COF_MUN]]/Tabela1[[#This Row],[Total de Alunos]]*Tabela1[[#This Row],[TtAlunos_Básico]]</f>
        <v>104222.22222222222</v>
      </c>
      <c r="U50" s="114">
        <f>Tabela1[[#This Row],[COF_NUTSIII]]/Tabela1[[#This Row],[Total de Alunos]]*Tabela1[[#This Row],[TtAlunos_Básico]]</f>
        <v>30799.238210784311</v>
      </c>
      <c r="V50" s="114">
        <f>Tabela1[[#This Row],[COF_NUTSIII+MUN]]/Tabela1[[#This Row],[Total de Alunos]]*Tabela1[[#This Row],[TtAlunos_Básico]]</f>
        <v>135021.46043300652</v>
      </c>
      <c r="W50" s="114">
        <f>Tabela1[[#This Row],[COF_MUN]]/Tabela1[[#This Row],[Total de Alunos]]*Tabela1[[#This Row],[TtAlunos_Secundário]]</f>
        <v>0</v>
      </c>
      <c r="X50" s="114">
        <f>Tabela1[[#This Row],[COF_NUTSIII]]/Tabela1[[#This Row],[Total de Alunos]]*Tabela1[[#This Row],[TtAlunos_Secundário]]</f>
        <v>0</v>
      </c>
      <c r="Y50" s="114">
        <f>Tabela1[[#This Row],[COF_NUTSIII+MUN]]/Tabela1[[#This Row],[Total de Alunos]]*Tabela1[[#This Row],[TtAlunos_Secundário]]</f>
        <v>0</v>
      </c>
      <c r="AA50" s="146"/>
    </row>
    <row r="51" spans="1:27" x14ac:dyDescent="0.3">
      <c r="A51" s="76">
        <v>1702</v>
      </c>
      <c r="B51" s="76" t="s">
        <v>350</v>
      </c>
      <c r="C51" s="76" t="s">
        <v>353</v>
      </c>
      <c r="D51" s="76" t="s">
        <v>408</v>
      </c>
      <c r="E51" s="76" t="s">
        <v>409</v>
      </c>
      <c r="F51" s="76" t="s">
        <v>323</v>
      </c>
      <c r="G51" s="76" t="s">
        <v>300</v>
      </c>
      <c r="H51" s="76" t="s">
        <v>420</v>
      </c>
      <c r="I51" s="76" t="s">
        <v>421</v>
      </c>
      <c r="J51" s="118">
        <v>377399.86</v>
      </c>
      <c r="K51" s="119">
        <v>29750</v>
      </c>
      <c r="L51" s="120">
        <v>407149.86</v>
      </c>
      <c r="M51" s="128">
        <v>71</v>
      </c>
      <c r="N51" s="129">
        <v>304</v>
      </c>
      <c r="O51" s="129">
        <v>0</v>
      </c>
      <c r="P51" s="130">
        <v>375</v>
      </c>
      <c r="Q51" s="114">
        <f>Tabela1[[#This Row],[COF_MUN]]/Tabela1[[#This Row],[Total de Alunos]]*Tabela1[[#This Row],[TtAlunosPré]]</f>
        <v>71454.373493333333</v>
      </c>
      <c r="R51" s="114">
        <f>Tabela1[[#This Row],[COF_NUTSIII]]/Tabela1[[#This Row],[Total de Alunos]]*Tabela1[[#This Row],[TtAlunosPré]]</f>
        <v>5632.6666666666661</v>
      </c>
      <c r="S51" s="114">
        <f>Tabela1[[#This Row],[COF_NUTSIII+MUN]]/Tabela1[[#This Row],[Total de Alunos]]*Tabela1[[#This Row],[TtAlunosPré]]</f>
        <v>77087.040160000004</v>
      </c>
      <c r="T51" s="114">
        <f>Tabela1[[#This Row],[COF_MUN]]/Tabela1[[#This Row],[Total de Alunos]]*Tabela1[[#This Row],[TtAlunos_Básico]]</f>
        <v>305945.4865066667</v>
      </c>
      <c r="U51" s="114">
        <f>Tabela1[[#This Row],[COF_NUTSIII]]/Tabela1[[#This Row],[Total de Alunos]]*Tabela1[[#This Row],[TtAlunos_Básico]]</f>
        <v>24117.333333333332</v>
      </c>
      <c r="V51" s="114">
        <f>Tabela1[[#This Row],[COF_NUTSIII+MUN]]/Tabela1[[#This Row],[Total de Alunos]]*Tabela1[[#This Row],[TtAlunos_Básico]]</f>
        <v>330062.81984000001</v>
      </c>
      <c r="W51" s="114">
        <f>Tabela1[[#This Row],[COF_MUN]]/Tabela1[[#This Row],[Total de Alunos]]*Tabela1[[#This Row],[TtAlunos_Secundário]]</f>
        <v>0</v>
      </c>
      <c r="X51" s="114">
        <f>Tabela1[[#This Row],[COF_NUTSIII]]/Tabela1[[#This Row],[Total de Alunos]]*Tabela1[[#This Row],[TtAlunos_Secundário]]</f>
        <v>0</v>
      </c>
      <c r="Y51" s="114">
        <f>Tabela1[[#This Row],[COF_NUTSIII+MUN]]/Tabela1[[#This Row],[Total de Alunos]]*Tabela1[[#This Row],[TtAlunos_Secundário]]</f>
        <v>0</v>
      </c>
      <c r="AA51" s="146"/>
    </row>
    <row r="52" spans="1:27" x14ac:dyDescent="0.3">
      <c r="A52" s="76">
        <v>303</v>
      </c>
      <c r="B52" s="76" t="s">
        <v>350</v>
      </c>
      <c r="C52" s="76" t="s">
        <v>353</v>
      </c>
      <c r="D52" s="76" t="s">
        <v>408</v>
      </c>
      <c r="E52" s="76" t="s">
        <v>409</v>
      </c>
      <c r="F52" s="76" t="s">
        <v>330</v>
      </c>
      <c r="G52" s="76">
        <v>112</v>
      </c>
      <c r="H52" s="76" t="s">
        <v>463</v>
      </c>
      <c r="I52" s="76" t="s">
        <v>463</v>
      </c>
      <c r="J52" s="118">
        <v>884416.20000000007</v>
      </c>
      <c r="K52" s="119">
        <v>44429.640000000007</v>
      </c>
      <c r="L52" s="120">
        <v>928845.84000000008</v>
      </c>
      <c r="M52" s="128">
        <v>5432</v>
      </c>
      <c r="N52" s="129">
        <v>18783</v>
      </c>
      <c r="O52" s="129">
        <v>7894</v>
      </c>
      <c r="P52" s="130">
        <v>32109</v>
      </c>
      <c r="Q52" s="114">
        <f>Tabela1[[#This Row],[COF_MUN]]/Tabela1[[#This Row],[Total de Alunos]]*Tabela1[[#This Row],[TtAlunosPré]]</f>
        <v>149620.00680183127</v>
      </c>
      <c r="R52" s="114">
        <f>Tabela1[[#This Row],[COF_NUTSIII]]/Tabela1[[#This Row],[Total de Alunos]]*Tabela1[[#This Row],[TtAlunosPré]]</f>
        <v>7516.3288947024212</v>
      </c>
      <c r="S52" s="114">
        <f>Tabela1[[#This Row],[COF_NUTSIII+MUN]]/Tabela1[[#This Row],[Total de Alunos]]*Tabela1[[#This Row],[TtAlunosPré]]</f>
        <v>157136.3356965337</v>
      </c>
      <c r="T52" s="114">
        <f>Tabela1[[#This Row],[COF_MUN]]/Tabela1[[#This Row],[Total de Alunos]]*Tabela1[[#This Row],[TtAlunos_Básico]]</f>
        <v>517362.40569933667</v>
      </c>
      <c r="U52" s="114">
        <f>Tabela1[[#This Row],[COF_NUTSIII]]/Tabela1[[#This Row],[Total de Alunos]]*Tabela1[[#This Row],[TtAlunos_Básico]]</f>
        <v>25990.280859572089</v>
      </c>
      <c r="V52" s="114">
        <f>Tabela1[[#This Row],[COF_NUTSIII+MUN]]/Tabela1[[#This Row],[Total de Alunos]]*Tabela1[[#This Row],[TtAlunos_Básico]]</f>
        <v>543352.68655890878</v>
      </c>
      <c r="W52" s="114">
        <f>Tabela1[[#This Row],[COF_MUN]]/Tabela1[[#This Row],[Total de Alunos]]*Tabela1[[#This Row],[TtAlunos_Secundário]]</f>
        <v>217433.78749883213</v>
      </c>
      <c r="X52" s="114">
        <f>Tabela1[[#This Row],[COF_NUTSIII]]/Tabela1[[#This Row],[Total de Alunos]]*Tabela1[[#This Row],[TtAlunos_Secundário]]</f>
        <v>10923.0302457255</v>
      </c>
      <c r="Y52" s="114">
        <f>Tabela1[[#This Row],[COF_NUTSIII+MUN]]/Tabela1[[#This Row],[Total de Alunos]]*Tabela1[[#This Row],[TtAlunos_Secundário]]</f>
        <v>228356.81774455763</v>
      </c>
      <c r="AA52" s="146"/>
    </row>
    <row r="53" spans="1:27" x14ac:dyDescent="0.3">
      <c r="A53" s="76">
        <v>402</v>
      </c>
      <c r="B53" s="76" t="s">
        <v>350</v>
      </c>
      <c r="C53" s="76" t="s">
        <v>353</v>
      </c>
      <c r="D53" s="76" t="s">
        <v>408</v>
      </c>
      <c r="E53" s="76" t="s">
        <v>409</v>
      </c>
      <c r="F53" s="76" t="s">
        <v>339</v>
      </c>
      <c r="G53" s="76" t="s">
        <v>298</v>
      </c>
      <c r="H53" s="76" t="s">
        <v>515</v>
      </c>
      <c r="I53" s="76" t="s">
        <v>515</v>
      </c>
      <c r="J53" s="118">
        <v>510728.85</v>
      </c>
      <c r="K53" s="119">
        <v>232016.48111111112</v>
      </c>
      <c r="L53" s="120">
        <v>742745.3311111111</v>
      </c>
      <c r="M53" s="128">
        <v>682</v>
      </c>
      <c r="N53" s="129">
        <v>2482</v>
      </c>
      <c r="O53" s="129">
        <v>1034</v>
      </c>
      <c r="P53" s="130">
        <v>4198</v>
      </c>
      <c r="Q53" s="114">
        <f>Tabela1[[#This Row],[COF_MUN]]/Tabela1[[#This Row],[Total de Alunos]]*Tabela1[[#This Row],[TtAlunosPré]]</f>
        <v>82972.147617913288</v>
      </c>
      <c r="R53" s="114">
        <f>Tabela1[[#This Row],[COF_NUTSIII]]/Tabela1[[#This Row],[Total de Alunos]]*Tabela1[[#This Row],[TtAlunosPré]]</f>
        <v>37693.006221481133</v>
      </c>
      <c r="S53" s="114">
        <f>Tabela1[[#This Row],[COF_NUTSIII+MUN]]/Tabela1[[#This Row],[Total de Alunos]]*Tabela1[[#This Row],[TtAlunosPré]]</f>
        <v>120665.15383939442</v>
      </c>
      <c r="T53" s="114">
        <f>Tabela1[[#This Row],[COF_MUN]]/Tabela1[[#This Row],[Total de Alunos]]*Tabela1[[#This Row],[TtAlunos_Básico]]</f>
        <v>301960.22050976654</v>
      </c>
      <c r="U53" s="114">
        <f>Tabela1[[#This Row],[COF_NUTSIII]]/Tabela1[[#This Row],[Total de Alunos]]*Tabela1[[#This Row],[TtAlunos_Básico]]</f>
        <v>137176.01384415862</v>
      </c>
      <c r="V53" s="114">
        <f>Tabela1[[#This Row],[COF_NUTSIII+MUN]]/Tabela1[[#This Row],[Total de Alunos]]*Tabela1[[#This Row],[TtAlunos_Básico]]</f>
        <v>439136.2343539251</v>
      </c>
      <c r="W53" s="114">
        <f>Tabela1[[#This Row],[COF_MUN]]/Tabela1[[#This Row],[Total de Alunos]]*Tabela1[[#This Row],[TtAlunos_Secundário]]</f>
        <v>125796.48187232015</v>
      </c>
      <c r="X53" s="114">
        <f>Tabela1[[#This Row],[COF_NUTSIII]]/Tabela1[[#This Row],[Total de Alunos]]*Tabela1[[#This Row],[TtAlunos_Secundário]]</f>
        <v>57147.461045471391</v>
      </c>
      <c r="Y53" s="114">
        <f>Tabela1[[#This Row],[COF_NUTSIII+MUN]]/Tabela1[[#This Row],[Total de Alunos]]*Tabela1[[#This Row],[TtAlunos_Secundário]]</f>
        <v>182943.94291779154</v>
      </c>
      <c r="AA53" s="146"/>
    </row>
    <row r="54" spans="1:27" x14ac:dyDescent="0.3">
      <c r="A54" s="76">
        <v>304</v>
      </c>
      <c r="B54" s="76" t="s">
        <v>350</v>
      </c>
      <c r="C54" s="76" t="s">
        <v>353</v>
      </c>
      <c r="D54" s="76" t="s">
        <v>408</v>
      </c>
      <c r="E54" s="76" t="s">
        <v>409</v>
      </c>
      <c r="F54" s="76" t="s">
        <v>326</v>
      </c>
      <c r="G54" s="76">
        <v>119</v>
      </c>
      <c r="H54" s="76" t="s">
        <v>463</v>
      </c>
      <c r="I54" s="76" t="s">
        <v>464</v>
      </c>
      <c r="J54" s="118">
        <v>135663.9</v>
      </c>
      <c r="K54" s="119">
        <v>425629.25624999998</v>
      </c>
      <c r="L54" s="120">
        <v>561293.15625</v>
      </c>
      <c r="M54" s="128">
        <v>362</v>
      </c>
      <c r="N54" s="129">
        <v>1361</v>
      </c>
      <c r="O54" s="129">
        <v>499</v>
      </c>
      <c r="P54" s="130">
        <v>2222</v>
      </c>
      <c r="Q54" s="114">
        <f>Tabela1[[#This Row],[COF_MUN]]/Tabela1[[#This Row],[Total de Alunos]]*Tabela1[[#This Row],[TtAlunosPré]]</f>
        <v>22101.859495949593</v>
      </c>
      <c r="R54" s="114">
        <f>Tabela1[[#This Row],[COF_NUTSIII]]/Tabela1[[#This Row],[Total de Alunos]]*Tabela1[[#This Row],[TtAlunosPré]]</f>
        <v>69341.940037128705</v>
      </c>
      <c r="S54" s="114">
        <f>Tabela1[[#This Row],[COF_NUTSIII+MUN]]/Tabela1[[#This Row],[Total de Alunos]]*Tabela1[[#This Row],[TtAlunosPré]]</f>
        <v>91443.799533078316</v>
      </c>
      <c r="T54" s="114">
        <f>Tabela1[[#This Row],[COF_MUN]]/Tabela1[[#This Row],[Total de Alunos]]*Tabela1[[#This Row],[TtAlunos_Básico]]</f>
        <v>83095.665121512153</v>
      </c>
      <c r="U54" s="114">
        <f>Tabela1[[#This Row],[COF_NUTSIII]]/Tabela1[[#This Row],[Total de Alunos]]*Tabela1[[#This Row],[TtAlunos_Básico]]</f>
        <v>260702.70826113861</v>
      </c>
      <c r="V54" s="114">
        <f>Tabela1[[#This Row],[COF_NUTSIII+MUN]]/Tabela1[[#This Row],[Total de Alunos]]*Tabela1[[#This Row],[TtAlunos_Básico]]</f>
        <v>343798.37338265078</v>
      </c>
      <c r="W54" s="114">
        <f>Tabela1[[#This Row],[COF_MUN]]/Tabela1[[#This Row],[Total de Alunos]]*Tabela1[[#This Row],[TtAlunos_Secundário]]</f>
        <v>30466.375382538252</v>
      </c>
      <c r="X54" s="114">
        <f>Tabela1[[#This Row],[COF_NUTSIII]]/Tabela1[[#This Row],[Total de Alunos]]*Tabela1[[#This Row],[TtAlunos_Secundário]]</f>
        <v>95584.607951732673</v>
      </c>
      <c r="Y54" s="114">
        <f>Tabela1[[#This Row],[COF_NUTSIII+MUN]]/Tabela1[[#This Row],[Total de Alunos]]*Tabela1[[#This Row],[TtAlunos_Secundário]]</f>
        <v>126050.98333427093</v>
      </c>
      <c r="AA54" s="146"/>
    </row>
    <row r="55" spans="1:27" x14ac:dyDescent="0.3">
      <c r="A55" s="76">
        <v>1104</v>
      </c>
      <c r="B55" s="76" t="s">
        <v>350</v>
      </c>
      <c r="C55" s="76" t="s">
        <v>353</v>
      </c>
      <c r="D55" s="76" t="s">
        <v>484</v>
      </c>
      <c r="E55" s="76" t="s">
        <v>485</v>
      </c>
      <c r="F55" s="76" t="s">
        <v>334</v>
      </c>
      <c r="G55" s="76" t="s">
        <v>302</v>
      </c>
      <c r="H55" s="76" t="s">
        <v>427</v>
      </c>
      <c r="I55" s="76" t="s">
        <v>561</v>
      </c>
      <c r="J55" s="118">
        <v>0</v>
      </c>
      <c r="K55" s="119">
        <v>313016.76416666666</v>
      </c>
      <c r="L55" s="120">
        <v>313016.76416666666</v>
      </c>
      <c r="M55" s="128">
        <v>241</v>
      </c>
      <c r="N55" s="129">
        <v>872</v>
      </c>
      <c r="O55" s="129">
        <v>181</v>
      </c>
      <c r="P55" s="130">
        <v>1294</v>
      </c>
      <c r="Q55" s="114">
        <f>Tabela1[[#This Row],[COF_MUN]]/Tabela1[[#This Row],[Total de Alunos]]*Tabela1[[#This Row],[TtAlunosPré]]</f>
        <v>0</v>
      </c>
      <c r="R55" s="114">
        <f>Tabela1[[#This Row],[COF_NUTSIII]]/Tabela1[[#This Row],[Total de Alunos]]*Tabela1[[#This Row],[TtAlunosPré]]</f>
        <v>58297.558086682126</v>
      </c>
      <c r="S55" s="114">
        <f>Tabela1[[#This Row],[COF_NUTSIII+MUN]]/Tabela1[[#This Row],[Total de Alunos]]*Tabela1[[#This Row],[TtAlunosPré]]</f>
        <v>58297.558086682126</v>
      </c>
      <c r="T55" s="114">
        <f>Tabela1[[#This Row],[COF_MUN]]/Tabela1[[#This Row],[Total de Alunos]]*Tabela1[[#This Row],[TtAlunos_Básico]]</f>
        <v>0</v>
      </c>
      <c r="U55" s="114">
        <f>Tabela1[[#This Row],[COF_NUTSIII]]/Tabela1[[#This Row],[Total de Alunos]]*Tabela1[[#This Row],[TtAlunos_Básico]]</f>
        <v>210935.56286965482</v>
      </c>
      <c r="V55" s="114">
        <f>Tabela1[[#This Row],[COF_NUTSIII+MUN]]/Tabela1[[#This Row],[Total de Alunos]]*Tabela1[[#This Row],[TtAlunos_Básico]]</f>
        <v>210935.56286965482</v>
      </c>
      <c r="W55" s="114">
        <f>Tabela1[[#This Row],[COF_MUN]]/Tabela1[[#This Row],[Total de Alunos]]*Tabela1[[#This Row],[TtAlunos_Secundário]]</f>
        <v>0</v>
      </c>
      <c r="X55" s="114">
        <f>Tabela1[[#This Row],[COF_NUTSIII]]/Tabela1[[#This Row],[Total de Alunos]]*Tabela1[[#This Row],[TtAlunos_Secundário]]</f>
        <v>43783.643210329727</v>
      </c>
      <c r="Y55" s="114">
        <f>Tabela1[[#This Row],[COF_NUTSIII+MUN]]/Tabela1[[#This Row],[Total de Alunos]]*Tabela1[[#This Row],[TtAlunos_Secundário]]</f>
        <v>43783.643210329727</v>
      </c>
      <c r="AA55" s="146"/>
    </row>
    <row r="56" spans="1:27" x14ac:dyDescent="0.3">
      <c r="A56" s="76">
        <v>1006</v>
      </c>
      <c r="B56" s="76" t="s">
        <v>350</v>
      </c>
      <c r="C56" s="76" t="s">
        <v>353</v>
      </c>
      <c r="D56" s="76" t="s">
        <v>484</v>
      </c>
      <c r="E56" s="76" t="s">
        <v>485</v>
      </c>
      <c r="F56" s="76" t="s">
        <v>334</v>
      </c>
      <c r="G56" s="76" t="s">
        <v>302</v>
      </c>
      <c r="H56" s="76" t="s">
        <v>556</v>
      </c>
      <c r="I56" s="76" t="s">
        <v>562</v>
      </c>
      <c r="J56" s="118">
        <v>0</v>
      </c>
      <c r="K56" s="119">
        <v>313016.76416666666</v>
      </c>
      <c r="L56" s="120">
        <v>313016.76416666666</v>
      </c>
      <c r="M56" s="128">
        <v>1241</v>
      </c>
      <c r="N56" s="129">
        <v>4844</v>
      </c>
      <c r="O56" s="129">
        <v>2336</v>
      </c>
      <c r="P56" s="130">
        <v>8421</v>
      </c>
      <c r="Q56" s="114">
        <f>Tabela1[[#This Row],[COF_MUN]]/Tabela1[[#This Row],[Total de Alunos]]*Tabela1[[#This Row],[TtAlunosPré]]</f>
        <v>0</v>
      </c>
      <c r="R56" s="114">
        <f>Tabela1[[#This Row],[COF_NUTSIII]]/Tabela1[[#This Row],[Total de Alunos]]*Tabela1[[#This Row],[TtAlunosPré]]</f>
        <v>46129.17757164628</v>
      </c>
      <c r="S56" s="114">
        <f>Tabela1[[#This Row],[COF_NUTSIII+MUN]]/Tabela1[[#This Row],[Total de Alunos]]*Tabela1[[#This Row],[TtAlunosPré]]</f>
        <v>46129.17757164628</v>
      </c>
      <c r="T56" s="114">
        <f>Tabela1[[#This Row],[COF_MUN]]/Tabela1[[#This Row],[Total de Alunos]]*Tabela1[[#This Row],[TtAlunos_Básico]]</f>
        <v>0</v>
      </c>
      <c r="U56" s="114">
        <f>Tabela1[[#This Row],[COF_NUTSIII]]/Tabela1[[#This Row],[Total de Alunos]]*Tabela1[[#This Row],[TtAlunos_Básico]]</f>
        <v>180056.19351898032</v>
      </c>
      <c r="V56" s="114">
        <f>Tabela1[[#This Row],[COF_NUTSIII+MUN]]/Tabela1[[#This Row],[Total de Alunos]]*Tabela1[[#This Row],[TtAlunos_Básico]]</f>
        <v>180056.19351898032</v>
      </c>
      <c r="W56" s="114">
        <f>Tabela1[[#This Row],[COF_MUN]]/Tabela1[[#This Row],[Total de Alunos]]*Tabela1[[#This Row],[TtAlunos_Secundário]]</f>
        <v>0</v>
      </c>
      <c r="X56" s="114">
        <f>Tabela1[[#This Row],[COF_NUTSIII]]/Tabela1[[#This Row],[Total de Alunos]]*Tabela1[[#This Row],[TtAlunos_Secundário]]</f>
        <v>86831.393076040054</v>
      </c>
      <c r="Y56" s="114">
        <f>Tabela1[[#This Row],[COF_NUTSIII+MUN]]/Tabela1[[#This Row],[Total de Alunos]]*Tabela1[[#This Row],[TtAlunos_Secundário]]</f>
        <v>86831.393076040054</v>
      </c>
      <c r="AA56" s="146"/>
    </row>
    <row r="57" spans="1:27" x14ac:dyDescent="0.3">
      <c r="A57" s="76">
        <v>1602</v>
      </c>
      <c r="B57" s="76" t="s">
        <v>350</v>
      </c>
      <c r="C57" s="76" t="s">
        <v>353</v>
      </c>
      <c r="D57" s="76" t="s">
        <v>408</v>
      </c>
      <c r="E57" s="76" t="s">
        <v>409</v>
      </c>
      <c r="F57" s="76" t="s">
        <v>29</v>
      </c>
      <c r="G57" s="76">
        <v>111</v>
      </c>
      <c r="H57" s="76" t="s">
        <v>410</v>
      </c>
      <c r="I57" s="76" t="s">
        <v>412</v>
      </c>
      <c r="J57" s="118">
        <v>226019.25</v>
      </c>
      <c r="K57" s="119">
        <v>52435.949000000001</v>
      </c>
      <c r="L57" s="120">
        <v>278455.19900000002</v>
      </c>
      <c r="M57" s="128">
        <v>336</v>
      </c>
      <c r="N57" s="129">
        <v>1079</v>
      </c>
      <c r="O57" s="129">
        <v>440</v>
      </c>
      <c r="P57" s="130">
        <v>1855</v>
      </c>
      <c r="Q57" s="114">
        <f>Tabela1[[#This Row],[COF_MUN]]/Tabela1[[#This Row],[Total de Alunos]]*Tabela1[[#This Row],[TtAlunosPré]]</f>
        <v>40939.335849056602</v>
      </c>
      <c r="R57" s="114">
        <f>Tabela1[[#This Row],[COF_NUTSIII]]/Tabela1[[#This Row],[Total de Alunos]]*Tabela1[[#This Row],[TtAlunosPré]]</f>
        <v>9497.8322716981129</v>
      </c>
      <c r="S57" s="114">
        <f>Tabela1[[#This Row],[COF_NUTSIII+MUN]]/Tabela1[[#This Row],[Total de Alunos]]*Tabela1[[#This Row],[TtAlunosPré]]</f>
        <v>50437.168120754723</v>
      </c>
      <c r="T57" s="114">
        <f>Tabela1[[#This Row],[COF_MUN]]/Tabela1[[#This Row],[Total de Alunos]]*Tabela1[[#This Row],[TtAlunos_Básico]]</f>
        <v>131468.87911051212</v>
      </c>
      <c r="U57" s="114">
        <f>Tabela1[[#This Row],[COF_NUTSIII]]/Tabela1[[#This Row],[Total de Alunos]]*Tabela1[[#This Row],[TtAlunos_Básico]]</f>
        <v>30500.479229649598</v>
      </c>
      <c r="V57" s="114">
        <f>Tabela1[[#This Row],[COF_NUTSIII+MUN]]/Tabela1[[#This Row],[Total de Alunos]]*Tabela1[[#This Row],[TtAlunos_Básico]]</f>
        <v>161969.35834016174</v>
      </c>
      <c r="W57" s="114">
        <f>Tabela1[[#This Row],[COF_MUN]]/Tabela1[[#This Row],[Total de Alunos]]*Tabela1[[#This Row],[TtAlunos_Secundário]]</f>
        <v>53611.03504043127</v>
      </c>
      <c r="X57" s="114">
        <f>Tabela1[[#This Row],[COF_NUTSIII]]/Tabela1[[#This Row],[Total de Alunos]]*Tabela1[[#This Row],[TtAlunos_Secundário]]</f>
        <v>12437.637498652291</v>
      </c>
      <c r="Y57" s="114">
        <f>Tabela1[[#This Row],[COF_NUTSIII+MUN]]/Tabela1[[#This Row],[Total de Alunos]]*Tabela1[[#This Row],[TtAlunos_Secundário]]</f>
        <v>66048.672539083564</v>
      </c>
      <c r="AA57" s="146"/>
    </row>
    <row r="58" spans="1:27" x14ac:dyDescent="0.3">
      <c r="A58" s="76">
        <v>1204</v>
      </c>
      <c r="B58" s="76" t="s">
        <v>350</v>
      </c>
      <c r="C58" s="76" t="s">
        <v>353</v>
      </c>
      <c r="D58" s="76" t="s">
        <v>354</v>
      </c>
      <c r="E58" s="76" t="s">
        <v>355</v>
      </c>
      <c r="F58" s="76" t="s">
        <v>322</v>
      </c>
      <c r="G58" s="76">
        <v>186</v>
      </c>
      <c r="H58" s="76" t="s">
        <v>393</v>
      </c>
      <c r="I58" s="76" t="s">
        <v>397</v>
      </c>
      <c r="J58" s="118">
        <v>0</v>
      </c>
      <c r="K58" s="119">
        <v>30017.989999999998</v>
      </c>
      <c r="L58" s="120">
        <v>30017.989999999998</v>
      </c>
      <c r="M58" s="128">
        <v>229</v>
      </c>
      <c r="N58" s="129">
        <v>882</v>
      </c>
      <c r="O58" s="129">
        <v>182</v>
      </c>
      <c r="P58" s="130">
        <v>1293</v>
      </c>
      <c r="Q58" s="114">
        <f>Tabela1[[#This Row],[COF_MUN]]/Tabela1[[#This Row],[Total de Alunos]]*Tabela1[[#This Row],[TtAlunosPré]]</f>
        <v>0</v>
      </c>
      <c r="R58" s="114">
        <f>Tabela1[[#This Row],[COF_NUTSIII]]/Tabela1[[#This Row],[Total de Alunos]]*Tabela1[[#This Row],[TtAlunosPré]]</f>
        <v>5316.411221964423</v>
      </c>
      <c r="S58" s="114">
        <f>Tabela1[[#This Row],[COF_NUTSIII+MUN]]/Tabela1[[#This Row],[Total de Alunos]]*Tabela1[[#This Row],[TtAlunosPré]]</f>
        <v>5316.411221964423</v>
      </c>
      <c r="T58" s="114">
        <f>Tabela1[[#This Row],[COF_MUN]]/Tabela1[[#This Row],[Total de Alunos]]*Tabela1[[#This Row],[TtAlunos_Básico]]</f>
        <v>0</v>
      </c>
      <c r="U58" s="114">
        <f>Tabela1[[#This Row],[COF_NUTSIII]]/Tabela1[[#This Row],[Total de Alunos]]*Tabela1[[#This Row],[TtAlunos_Básico]]</f>
        <v>20476.30872389791</v>
      </c>
      <c r="V58" s="114">
        <f>Tabela1[[#This Row],[COF_NUTSIII+MUN]]/Tabela1[[#This Row],[Total de Alunos]]*Tabela1[[#This Row],[TtAlunos_Básico]]</f>
        <v>20476.30872389791</v>
      </c>
      <c r="W58" s="114">
        <f>Tabela1[[#This Row],[COF_MUN]]/Tabela1[[#This Row],[Total de Alunos]]*Tabela1[[#This Row],[TtAlunos_Secundário]]</f>
        <v>0</v>
      </c>
      <c r="X58" s="114">
        <f>Tabela1[[#This Row],[COF_NUTSIII]]/Tabela1[[#This Row],[Total de Alunos]]*Tabela1[[#This Row],[TtAlunos_Secundário]]</f>
        <v>4225.2700541376635</v>
      </c>
      <c r="Y58" s="114">
        <f>Tabela1[[#This Row],[COF_NUTSIII+MUN]]/Tabela1[[#This Row],[Total de Alunos]]*Tabela1[[#This Row],[TtAlunos_Secundário]]</f>
        <v>4225.2700541376635</v>
      </c>
      <c r="AA58" s="146"/>
    </row>
    <row r="59" spans="1:27" x14ac:dyDescent="0.3">
      <c r="A59" s="76">
        <v>602</v>
      </c>
      <c r="B59" s="76" t="s">
        <v>350</v>
      </c>
      <c r="C59" s="76" t="s">
        <v>353</v>
      </c>
      <c r="D59" s="76" t="s">
        <v>484</v>
      </c>
      <c r="E59" s="76" t="s">
        <v>485</v>
      </c>
      <c r="F59" s="76" t="s">
        <v>336</v>
      </c>
      <c r="G59" s="76" t="s">
        <v>314</v>
      </c>
      <c r="H59" s="76" t="s">
        <v>579</v>
      </c>
      <c r="I59" s="76" t="s">
        <v>581</v>
      </c>
      <c r="J59" s="118">
        <v>0</v>
      </c>
      <c r="K59" s="119">
        <v>331258.91315789474</v>
      </c>
      <c r="L59" s="120">
        <v>331258.91315789474</v>
      </c>
      <c r="M59" s="128">
        <v>714</v>
      </c>
      <c r="N59" s="129">
        <v>2608</v>
      </c>
      <c r="O59" s="129">
        <v>871</v>
      </c>
      <c r="P59" s="130">
        <v>4193</v>
      </c>
      <c r="Q59" s="114">
        <f>Tabela1[[#This Row],[COF_MUN]]/Tabela1[[#This Row],[Total de Alunos]]*Tabela1[[#This Row],[TtAlunosPré]]</f>
        <v>0</v>
      </c>
      <c r="R59" s="114">
        <f>Tabela1[[#This Row],[COF_NUTSIII]]/Tabela1[[#This Row],[Total de Alunos]]*Tabela1[[#This Row],[TtAlunosPré]]</f>
        <v>56408.028617871896</v>
      </c>
      <c r="S59" s="114">
        <f>Tabela1[[#This Row],[COF_NUTSIII+MUN]]/Tabela1[[#This Row],[Total de Alunos]]*Tabela1[[#This Row],[TtAlunosPré]]</f>
        <v>56408.028617871896</v>
      </c>
      <c r="T59" s="114">
        <f>Tabela1[[#This Row],[COF_MUN]]/Tabela1[[#This Row],[Total de Alunos]]*Tabela1[[#This Row],[TtAlunos_Básico]]</f>
        <v>0</v>
      </c>
      <c r="U59" s="114">
        <f>Tabela1[[#This Row],[COF_NUTSIII]]/Tabela1[[#This Row],[Total de Alunos]]*Tabela1[[#This Row],[TtAlunos_Básico]]</f>
        <v>206039.40985351527</v>
      </c>
      <c r="V59" s="114">
        <f>Tabela1[[#This Row],[COF_NUTSIII+MUN]]/Tabela1[[#This Row],[Total de Alunos]]*Tabela1[[#This Row],[TtAlunos_Básico]]</f>
        <v>206039.40985351527</v>
      </c>
      <c r="W59" s="114">
        <f>Tabela1[[#This Row],[COF_MUN]]/Tabela1[[#This Row],[Total de Alunos]]*Tabela1[[#This Row],[TtAlunos_Secundário]]</f>
        <v>0</v>
      </c>
      <c r="X59" s="114">
        <f>Tabela1[[#This Row],[COF_NUTSIII]]/Tabela1[[#This Row],[Total de Alunos]]*Tabela1[[#This Row],[TtAlunos_Secundário]]</f>
        <v>68811.474686507587</v>
      </c>
      <c r="Y59" s="114">
        <f>Tabela1[[#This Row],[COF_NUTSIII+MUN]]/Tabela1[[#This Row],[Total de Alunos]]*Tabela1[[#This Row],[TtAlunos_Secundário]]</f>
        <v>68811.474686507587</v>
      </c>
      <c r="AA59" s="146"/>
    </row>
    <row r="60" spans="1:27" x14ac:dyDescent="0.3">
      <c r="A60" s="76">
        <v>403</v>
      </c>
      <c r="B60" s="76" t="s">
        <v>350</v>
      </c>
      <c r="C60" s="76" t="s">
        <v>353</v>
      </c>
      <c r="D60" s="76" t="s">
        <v>408</v>
      </c>
      <c r="E60" s="76" t="s">
        <v>409</v>
      </c>
      <c r="F60" s="76" t="s">
        <v>331</v>
      </c>
      <c r="G60" s="76" t="s">
        <v>301</v>
      </c>
      <c r="H60" s="76" t="s">
        <v>515</v>
      </c>
      <c r="I60" s="76" t="s">
        <v>516</v>
      </c>
      <c r="J60" s="118">
        <v>298814.71999999997</v>
      </c>
      <c r="K60" s="119">
        <v>11835.449999999999</v>
      </c>
      <c r="L60" s="120">
        <v>310650.17</v>
      </c>
      <c r="M60" s="128">
        <v>102</v>
      </c>
      <c r="N60" s="129">
        <v>379</v>
      </c>
      <c r="O60" s="129">
        <v>123</v>
      </c>
      <c r="P60" s="130">
        <v>604</v>
      </c>
      <c r="Q60" s="114">
        <f>Tabela1[[#This Row],[COF_MUN]]/Tabela1[[#This Row],[Total de Alunos]]*Tabela1[[#This Row],[TtAlunosPré]]</f>
        <v>50462.088476821191</v>
      </c>
      <c r="R60" s="114">
        <f>Tabela1[[#This Row],[COF_NUTSIII]]/Tabela1[[#This Row],[Total de Alunos]]*Tabela1[[#This Row],[TtAlunosPré]]</f>
        <v>1998.7018211920526</v>
      </c>
      <c r="S60" s="114">
        <f>Tabela1[[#This Row],[COF_NUTSIII+MUN]]/Tabela1[[#This Row],[Total de Alunos]]*Tabela1[[#This Row],[TtAlunosPré]]</f>
        <v>52460.790298013242</v>
      </c>
      <c r="T60" s="114">
        <f>Tabela1[[#This Row],[COF_MUN]]/Tabela1[[#This Row],[Total de Alunos]]*Tabela1[[#This Row],[TtAlunos_Básico]]</f>
        <v>187501.28953642384</v>
      </c>
      <c r="U60" s="114">
        <f>Tabela1[[#This Row],[COF_NUTSIII]]/Tabela1[[#This Row],[Total de Alunos]]*Tabela1[[#This Row],[TtAlunos_Básico]]</f>
        <v>7426.5489238410591</v>
      </c>
      <c r="V60" s="114">
        <f>Tabela1[[#This Row],[COF_NUTSIII+MUN]]/Tabela1[[#This Row],[Total de Alunos]]*Tabela1[[#This Row],[TtAlunos_Básico]]</f>
        <v>194927.8384602649</v>
      </c>
      <c r="W60" s="114">
        <f>Tabela1[[#This Row],[COF_MUN]]/Tabela1[[#This Row],[Total de Alunos]]*Tabela1[[#This Row],[TtAlunos_Secundário]]</f>
        <v>60851.341986754967</v>
      </c>
      <c r="X60" s="114">
        <f>Tabela1[[#This Row],[COF_NUTSIII]]/Tabela1[[#This Row],[Total de Alunos]]*Tabela1[[#This Row],[TtAlunos_Secundário]]</f>
        <v>2410.1992549668871</v>
      </c>
      <c r="Y60" s="114">
        <f>Tabela1[[#This Row],[COF_NUTSIII+MUN]]/Tabela1[[#This Row],[Total de Alunos]]*Tabela1[[#This Row],[TtAlunos_Secundário]]</f>
        <v>63261.541241721854</v>
      </c>
      <c r="AA60" s="146"/>
    </row>
    <row r="61" spans="1:27" x14ac:dyDescent="0.3">
      <c r="A61" s="76">
        <v>1802</v>
      </c>
      <c r="B61" s="76" t="s">
        <v>350</v>
      </c>
      <c r="C61" s="76" t="s">
        <v>353</v>
      </c>
      <c r="D61" s="76" t="s">
        <v>484</v>
      </c>
      <c r="E61" s="76" t="s">
        <v>485</v>
      </c>
      <c r="F61" s="76" t="s">
        <v>340</v>
      </c>
      <c r="G61" s="76" t="s">
        <v>316</v>
      </c>
      <c r="H61" s="76" t="s">
        <v>513</v>
      </c>
      <c r="I61" s="76" t="s">
        <v>627</v>
      </c>
      <c r="J61" s="118">
        <v>0</v>
      </c>
      <c r="K61" s="119">
        <v>341568.78571428574</v>
      </c>
      <c r="L61" s="120">
        <v>341568.78571428574</v>
      </c>
      <c r="M61" s="128">
        <v>185</v>
      </c>
      <c r="N61" s="129">
        <v>694</v>
      </c>
      <c r="O61" s="129">
        <v>187</v>
      </c>
      <c r="P61" s="130">
        <v>1066</v>
      </c>
      <c r="Q61" s="114">
        <f>Tabela1[[#This Row],[COF_MUN]]/Tabela1[[#This Row],[Total de Alunos]]*Tabela1[[#This Row],[TtAlunosPré]]</f>
        <v>0</v>
      </c>
      <c r="R61" s="114">
        <f>Tabela1[[#This Row],[COF_NUTSIII]]/Tabela1[[#This Row],[Total de Alunos]]*Tabela1[[#This Row],[TtAlunosPré]]</f>
        <v>59277.884950415442</v>
      </c>
      <c r="S61" s="114">
        <f>Tabela1[[#This Row],[COF_NUTSIII+MUN]]/Tabela1[[#This Row],[Total de Alunos]]*Tabela1[[#This Row],[TtAlunosPré]]</f>
        <v>59277.884950415442</v>
      </c>
      <c r="T61" s="114">
        <f>Tabela1[[#This Row],[COF_MUN]]/Tabela1[[#This Row],[Total de Alunos]]*Tabela1[[#This Row],[TtAlunos_Básico]]</f>
        <v>0</v>
      </c>
      <c r="U61" s="114">
        <f>Tabela1[[#This Row],[COF_NUTSIII]]/Tabela1[[#This Row],[Total de Alunos]]*Tabela1[[#This Row],[TtAlunos_Básico]]</f>
        <v>222372.1738139909</v>
      </c>
      <c r="V61" s="114">
        <f>Tabela1[[#This Row],[COF_NUTSIII+MUN]]/Tabela1[[#This Row],[Total de Alunos]]*Tabela1[[#This Row],[TtAlunos_Básico]]</f>
        <v>222372.1738139909</v>
      </c>
      <c r="W61" s="114">
        <f>Tabela1[[#This Row],[COF_MUN]]/Tabela1[[#This Row],[Total de Alunos]]*Tabela1[[#This Row],[TtAlunos_Secundário]]</f>
        <v>0</v>
      </c>
      <c r="X61" s="114">
        <f>Tabela1[[#This Row],[COF_NUTSIII]]/Tabela1[[#This Row],[Total de Alunos]]*Tabela1[[#This Row],[TtAlunos_Secundário]]</f>
        <v>59918.726949879398</v>
      </c>
      <c r="Y61" s="114">
        <f>Tabela1[[#This Row],[COF_NUTSIII+MUN]]/Tabela1[[#This Row],[Total de Alunos]]*Tabela1[[#This Row],[TtAlunos_Secundário]]</f>
        <v>59918.726949879398</v>
      </c>
      <c r="AA61" s="146"/>
    </row>
    <row r="62" spans="1:27" x14ac:dyDescent="0.3">
      <c r="A62" s="76">
        <v>1406</v>
      </c>
      <c r="B62" s="76" t="s">
        <v>350</v>
      </c>
      <c r="C62" s="76" t="s">
        <v>353</v>
      </c>
      <c r="D62" s="76" t="s">
        <v>354</v>
      </c>
      <c r="E62" s="76" t="s">
        <v>355</v>
      </c>
      <c r="F62" s="76" t="s">
        <v>332</v>
      </c>
      <c r="G62" s="76">
        <v>185</v>
      </c>
      <c r="H62" s="76" t="s">
        <v>532</v>
      </c>
      <c r="I62" s="76" t="s">
        <v>537</v>
      </c>
      <c r="J62" s="118">
        <v>0</v>
      </c>
      <c r="K62" s="119">
        <v>330088.81818181818</v>
      </c>
      <c r="L62" s="120">
        <v>330088.81818181818</v>
      </c>
      <c r="M62" s="128">
        <v>486</v>
      </c>
      <c r="N62" s="129">
        <v>1961</v>
      </c>
      <c r="O62" s="129">
        <v>514</v>
      </c>
      <c r="P62" s="130">
        <v>2961</v>
      </c>
      <c r="Q62" s="114">
        <f>Tabela1[[#This Row],[COF_MUN]]/Tabela1[[#This Row],[Total de Alunos]]*Tabela1[[#This Row],[TtAlunosPré]]</f>
        <v>0</v>
      </c>
      <c r="R62" s="114">
        <f>Tabela1[[#This Row],[COF_NUTSIII]]/Tabela1[[#This Row],[Total de Alunos]]*Tabela1[[#This Row],[TtAlunosPré]]</f>
        <v>54178.71179883946</v>
      </c>
      <c r="S62" s="114">
        <f>Tabela1[[#This Row],[COF_NUTSIII+MUN]]/Tabela1[[#This Row],[Total de Alunos]]*Tabela1[[#This Row],[TtAlunosPré]]</f>
        <v>54178.71179883946</v>
      </c>
      <c r="T62" s="114">
        <f>Tabela1[[#This Row],[COF_MUN]]/Tabela1[[#This Row],[Total de Alunos]]*Tabela1[[#This Row],[TtAlunos_Básico]]</f>
        <v>0</v>
      </c>
      <c r="U62" s="114">
        <f>Tabela1[[#This Row],[COF_NUTSIII]]/Tabela1[[#This Row],[Total de Alunos]]*Tabela1[[#This Row],[TtAlunos_Básico]]</f>
        <v>218609.9873200086</v>
      </c>
      <c r="V62" s="114">
        <f>Tabela1[[#This Row],[COF_NUTSIII+MUN]]/Tabela1[[#This Row],[Total de Alunos]]*Tabela1[[#This Row],[TtAlunos_Básico]]</f>
        <v>218609.9873200086</v>
      </c>
      <c r="W62" s="114">
        <f>Tabela1[[#This Row],[COF_MUN]]/Tabela1[[#This Row],[Total de Alunos]]*Tabela1[[#This Row],[TtAlunos_Secundário]]</f>
        <v>0</v>
      </c>
      <c r="X62" s="114">
        <f>Tabela1[[#This Row],[COF_NUTSIII]]/Tabela1[[#This Row],[Total de Alunos]]*Tabela1[[#This Row],[TtAlunos_Secundário]]</f>
        <v>57300.119062970123</v>
      </c>
      <c r="Y62" s="114">
        <f>Tabela1[[#This Row],[COF_NUTSIII+MUN]]/Tabela1[[#This Row],[Total de Alunos]]*Tabela1[[#This Row],[TtAlunos_Secundário]]</f>
        <v>57300.119062970123</v>
      </c>
      <c r="AA62" s="146"/>
    </row>
    <row r="63" spans="1:27" x14ac:dyDescent="0.3">
      <c r="A63" s="76">
        <v>1105</v>
      </c>
      <c r="B63" s="76" t="s">
        <v>350</v>
      </c>
      <c r="C63" s="76" t="s">
        <v>353</v>
      </c>
      <c r="D63" s="76" t="s">
        <v>427</v>
      </c>
      <c r="E63" s="76" t="s">
        <v>428</v>
      </c>
      <c r="F63" s="76" t="s">
        <v>324</v>
      </c>
      <c r="G63" s="76">
        <v>170</v>
      </c>
      <c r="H63" s="76" t="s">
        <v>427</v>
      </c>
      <c r="I63" s="76" t="s">
        <v>433</v>
      </c>
      <c r="J63" s="118">
        <v>808767.37</v>
      </c>
      <c r="K63" s="119">
        <v>0</v>
      </c>
      <c r="L63" s="120">
        <v>808767.37</v>
      </c>
      <c r="M63" s="128">
        <v>6060</v>
      </c>
      <c r="N63" s="129">
        <v>21221</v>
      </c>
      <c r="O63" s="129">
        <v>7247</v>
      </c>
      <c r="P63" s="130">
        <v>34528</v>
      </c>
      <c r="Q63" s="114">
        <f>Tabela1[[#This Row],[COF_MUN]]/Tabela1[[#This Row],[Total de Alunos]]*Tabela1[[#This Row],[TtAlunosPré]]</f>
        <v>141946.5437384152</v>
      </c>
      <c r="R63" s="114">
        <f>Tabela1[[#This Row],[COF_NUTSIII]]/Tabela1[[#This Row],[Total de Alunos]]*Tabela1[[#This Row],[TtAlunosPré]]</f>
        <v>0</v>
      </c>
      <c r="S63" s="114">
        <f>Tabela1[[#This Row],[COF_NUTSIII+MUN]]/Tabela1[[#This Row],[Total de Alunos]]*Tabela1[[#This Row],[TtAlunosPré]]</f>
        <v>141946.5437384152</v>
      </c>
      <c r="T63" s="114">
        <f>Tabela1[[#This Row],[COF_MUN]]/Tabela1[[#This Row],[Total de Alunos]]*Tabela1[[#This Row],[TtAlunos_Básico]]</f>
        <v>497070.56182721269</v>
      </c>
      <c r="U63" s="114">
        <f>Tabela1[[#This Row],[COF_NUTSIII]]/Tabela1[[#This Row],[Total de Alunos]]*Tabela1[[#This Row],[TtAlunos_Básico]]</f>
        <v>0</v>
      </c>
      <c r="V63" s="114">
        <f>Tabela1[[#This Row],[COF_NUTSIII+MUN]]/Tabela1[[#This Row],[Total de Alunos]]*Tabela1[[#This Row],[TtAlunos_Básico]]</f>
        <v>497070.56182721269</v>
      </c>
      <c r="W63" s="114">
        <f>Tabela1[[#This Row],[COF_MUN]]/Tabela1[[#This Row],[Total de Alunos]]*Tabela1[[#This Row],[TtAlunos_Secundário]]</f>
        <v>169750.2644343721</v>
      </c>
      <c r="X63" s="114">
        <f>Tabela1[[#This Row],[COF_NUTSIII]]/Tabela1[[#This Row],[Total de Alunos]]*Tabela1[[#This Row],[TtAlunos_Secundário]]</f>
        <v>0</v>
      </c>
      <c r="Y63" s="114">
        <f>Tabela1[[#This Row],[COF_NUTSIII+MUN]]/Tabela1[[#This Row],[Total de Alunos]]*Tabela1[[#This Row],[TtAlunos_Secundário]]</f>
        <v>169750.2644343721</v>
      </c>
      <c r="AA63" s="146"/>
    </row>
    <row r="64" spans="1:27" x14ac:dyDescent="0.3">
      <c r="A64" s="76">
        <v>1007</v>
      </c>
      <c r="B64" s="76" t="s">
        <v>350</v>
      </c>
      <c r="C64" s="76" t="s">
        <v>353</v>
      </c>
      <c r="D64" s="76" t="s">
        <v>484</v>
      </c>
      <c r="E64" s="76" t="s">
        <v>485</v>
      </c>
      <c r="F64" s="76" t="s">
        <v>337</v>
      </c>
      <c r="G64" s="76" t="s">
        <v>310</v>
      </c>
      <c r="H64" s="76" t="s">
        <v>556</v>
      </c>
      <c r="I64" s="76" t="s">
        <v>601</v>
      </c>
      <c r="J64" s="118">
        <v>0</v>
      </c>
      <c r="K64" s="119">
        <v>219794.57400000002</v>
      </c>
      <c r="L64" s="120">
        <v>219794.57400000002</v>
      </c>
      <c r="M64" s="128">
        <v>32</v>
      </c>
      <c r="N64" s="129">
        <v>169</v>
      </c>
      <c r="O64" s="129">
        <v>0</v>
      </c>
      <c r="P64" s="130">
        <v>201</v>
      </c>
      <c r="Q64" s="114">
        <f>Tabela1[[#This Row],[COF_MUN]]/Tabela1[[#This Row],[Total de Alunos]]*Tabela1[[#This Row],[TtAlunosPré]]</f>
        <v>0</v>
      </c>
      <c r="R64" s="114">
        <f>Tabela1[[#This Row],[COF_NUTSIII]]/Tabela1[[#This Row],[Total de Alunos]]*Tabela1[[#This Row],[TtAlunosPré]]</f>
        <v>34992.170985074634</v>
      </c>
      <c r="S64" s="114">
        <f>Tabela1[[#This Row],[COF_NUTSIII+MUN]]/Tabela1[[#This Row],[Total de Alunos]]*Tabela1[[#This Row],[TtAlunosPré]]</f>
        <v>34992.170985074634</v>
      </c>
      <c r="T64" s="114">
        <f>Tabela1[[#This Row],[COF_MUN]]/Tabela1[[#This Row],[Total de Alunos]]*Tabela1[[#This Row],[TtAlunos_Básico]]</f>
        <v>0</v>
      </c>
      <c r="U64" s="114">
        <f>Tabela1[[#This Row],[COF_NUTSIII]]/Tabela1[[#This Row],[Total de Alunos]]*Tabela1[[#This Row],[TtAlunos_Básico]]</f>
        <v>184802.4030149254</v>
      </c>
      <c r="V64" s="114">
        <f>Tabela1[[#This Row],[COF_NUTSIII+MUN]]/Tabela1[[#This Row],[Total de Alunos]]*Tabela1[[#This Row],[TtAlunos_Básico]]</f>
        <v>184802.4030149254</v>
      </c>
      <c r="W64" s="114">
        <f>Tabela1[[#This Row],[COF_MUN]]/Tabela1[[#This Row],[Total de Alunos]]*Tabela1[[#This Row],[TtAlunos_Secundário]]</f>
        <v>0</v>
      </c>
      <c r="X64" s="114">
        <f>Tabela1[[#This Row],[COF_NUTSIII]]/Tabela1[[#This Row],[Total de Alunos]]*Tabela1[[#This Row],[TtAlunos_Secundário]]</f>
        <v>0</v>
      </c>
      <c r="Y64" s="114">
        <f>Tabela1[[#This Row],[COF_NUTSIII+MUN]]/Tabela1[[#This Row],[Total de Alunos]]*Tabela1[[#This Row],[TtAlunos_Secundário]]</f>
        <v>0</v>
      </c>
      <c r="AA64" s="146"/>
    </row>
    <row r="65" spans="1:27" x14ac:dyDescent="0.3">
      <c r="A65" s="76">
        <v>502</v>
      </c>
      <c r="B65" s="76" t="s">
        <v>350</v>
      </c>
      <c r="C65" s="76" t="s">
        <v>353</v>
      </c>
      <c r="D65" s="76" t="s">
        <v>484</v>
      </c>
      <c r="E65" s="76" t="s">
        <v>485</v>
      </c>
      <c r="F65" s="76" t="s">
        <v>328</v>
      </c>
      <c r="G65" s="76" t="s">
        <v>306</v>
      </c>
      <c r="H65" s="76" t="s">
        <v>486</v>
      </c>
      <c r="I65" s="76" t="s">
        <v>486</v>
      </c>
      <c r="J65" s="118">
        <v>0</v>
      </c>
      <c r="K65" s="119">
        <v>369731.88500000001</v>
      </c>
      <c r="L65" s="120">
        <v>369731.88500000001</v>
      </c>
      <c r="M65" s="128">
        <v>1117</v>
      </c>
      <c r="N65" s="129">
        <v>4250</v>
      </c>
      <c r="O65" s="129">
        <v>1662</v>
      </c>
      <c r="P65" s="130">
        <v>7029</v>
      </c>
      <c r="Q65" s="114">
        <f>Tabela1[[#This Row],[COF_MUN]]/Tabela1[[#This Row],[Total de Alunos]]*Tabela1[[#This Row],[TtAlunosPré]]</f>
        <v>0</v>
      </c>
      <c r="R65" s="114">
        <f>Tabela1[[#This Row],[COF_NUTSIII]]/Tabela1[[#This Row],[Total de Alunos]]*Tabela1[[#This Row],[TtAlunosPré]]</f>
        <v>58755.230551287525</v>
      </c>
      <c r="S65" s="114">
        <f>Tabela1[[#This Row],[COF_NUTSIII+MUN]]/Tabela1[[#This Row],[Total de Alunos]]*Tabela1[[#This Row],[TtAlunosPré]]</f>
        <v>58755.230551287525</v>
      </c>
      <c r="T65" s="114">
        <f>Tabela1[[#This Row],[COF_MUN]]/Tabela1[[#This Row],[Total de Alunos]]*Tabela1[[#This Row],[TtAlunos_Básico]]</f>
        <v>0</v>
      </c>
      <c r="U65" s="114">
        <f>Tabela1[[#This Row],[COF_NUTSIII]]/Tabela1[[#This Row],[Total de Alunos]]*Tabela1[[#This Row],[TtAlunos_Básico]]</f>
        <v>223553.92107696686</v>
      </c>
      <c r="V65" s="114">
        <f>Tabela1[[#This Row],[COF_NUTSIII+MUN]]/Tabela1[[#This Row],[Total de Alunos]]*Tabela1[[#This Row],[TtAlunos_Básico]]</f>
        <v>223553.92107696686</v>
      </c>
      <c r="W65" s="114">
        <f>Tabela1[[#This Row],[COF_MUN]]/Tabela1[[#This Row],[Total de Alunos]]*Tabela1[[#This Row],[TtAlunos_Secundário]]</f>
        <v>0</v>
      </c>
      <c r="X65" s="114">
        <f>Tabela1[[#This Row],[COF_NUTSIII]]/Tabela1[[#This Row],[Total de Alunos]]*Tabela1[[#This Row],[TtAlunos_Secundário]]</f>
        <v>87422.733371745635</v>
      </c>
      <c r="Y65" s="114">
        <f>Tabela1[[#This Row],[COF_NUTSIII+MUN]]/Tabela1[[#This Row],[Total de Alunos]]*Tabela1[[#This Row],[TtAlunos_Secundário]]</f>
        <v>87422.733371745635</v>
      </c>
      <c r="AA65" s="146"/>
    </row>
    <row r="66" spans="1:27" x14ac:dyDescent="0.3">
      <c r="A66" s="76">
        <v>106</v>
      </c>
      <c r="B66" s="76" t="s">
        <v>350</v>
      </c>
      <c r="C66" s="76" t="s">
        <v>353</v>
      </c>
      <c r="D66" s="76" t="s">
        <v>408</v>
      </c>
      <c r="E66" s="76" t="s">
        <v>409</v>
      </c>
      <c r="F66" s="76" t="s">
        <v>338</v>
      </c>
      <c r="G66" s="76" t="s">
        <v>296</v>
      </c>
      <c r="H66" s="76" t="s">
        <v>445</v>
      </c>
      <c r="I66" s="76" t="s">
        <v>609</v>
      </c>
      <c r="J66" s="118">
        <v>0</v>
      </c>
      <c r="K66" s="119">
        <v>608447.2854545454</v>
      </c>
      <c r="L66" s="120">
        <v>608447.2854545454</v>
      </c>
      <c r="M66" s="128">
        <v>359</v>
      </c>
      <c r="N66" s="129">
        <v>1459</v>
      </c>
      <c r="O66" s="129">
        <v>485</v>
      </c>
      <c r="P66" s="130">
        <v>2303</v>
      </c>
      <c r="Q66" s="114">
        <f>Tabela1[[#This Row],[COF_MUN]]/Tabela1[[#This Row],[Total de Alunos]]*Tabela1[[#This Row],[TtAlunosPré]]</f>
        <v>0</v>
      </c>
      <c r="R66" s="114">
        <f>Tabela1[[#This Row],[COF_NUTSIII]]/Tabela1[[#This Row],[Total de Alunos]]*Tabela1[[#This Row],[TtAlunosPré]]</f>
        <v>94846.971549362483</v>
      </c>
      <c r="S66" s="114">
        <f>Tabela1[[#This Row],[COF_NUTSIII+MUN]]/Tabela1[[#This Row],[Total de Alunos]]*Tabela1[[#This Row],[TtAlunosPré]]</f>
        <v>94846.971549362483</v>
      </c>
      <c r="T66" s="114">
        <f>Tabela1[[#This Row],[COF_MUN]]/Tabela1[[#This Row],[Total de Alunos]]*Tabela1[[#This Row],[TtAlunos_Básico]]</f>
        <v>0</v>
      </c>
      <c r="U66" s="114">
        <f>Tabela1[[#This Row],[COF_NUTSIII]]/Tabela1[[#This Row],[Total de Alunos]]*Tabela1[[#This Row],[TtAlunos_Básico]]</f>
        <v>385464.43312122521</v>
      </c>
      <c r="V66" s="114">
        <f>Tabela1[[#This Row],[COF_NUTSIII+MUN]]/Tabela1[[#This Row],[Total de Alunos]]*Tabela1[[#This Row],[TtAlunos_Básico]]</f>
        <v>385464.43312122521</v>
      </c>
      <c r="W66" s="114">
        <f>Tabela1[[#This Row],[COF_MUN]]/Tabela1[[#This Row],[Total de Alunos]]*Tabela1[[#This Row],[TtAlunos_Secundário]]</f>
        <v>0</v>
      </c>
      <c r="X66" s="114">
        <f>Tabela1[[#This Row],[COF_NUTSIII]]/Tabela1[[#This Row],[Total de Alunos]]*Tabela1[[#This Row],[TtAlunos_Secundário]]</f>
        <v>128135.88078395766</v>
      </c>
      <c r="Y66" s="114">
        <f>Tabela1[[#This Row],[COF_NUTSIII+MUN]]/Tabela1[[#This Row],[Total de Alunos]]*Tabela1[[#This Row],[TtAlunos_Secundário]]</f>
        <v>128135.88078395766</v>
      </c>
      <c r="AA66" s="146"/>
    </row>
    <row r="67" spans="1:27" x14ac:dyDescent="0.3">
      <c r="A67" s="76">
        <v>1205</v>
      </c>
      <c r="B67" s="76" t="s">
        <v>350</v>
      </c>
      <c r="C67" s="76" t="s">
        <v>353</v>
      </c>
      <c r="D67" s="76" t="s">
        <v>354</v>
      </c>
      <c r="E67" s="76" t="s">
        <v>355</v>
      </c>
      <c r="F67" s="76" t="s">
        <v>322</v>
      </c>
      <c r="G67" s="76">
        <v>186</v>
      </c>
      <c r="H67" s="76" t="s">
        <v>393</v>
      </c>
      <c r="I67" s="76" t="s">
        <v>398</v>
      </c>
      <c r="J67" s="118">
        <v>100640</v>
      </c>
      <c r="K67" s="119">
        <v>30017.989999999998</v>
      </c>
      <c r="L67" s="120">
        <v>130657.98999999999</v>
      </c>
      <c r="M67" s="128">
        <v>75</v>
      </c>
      <c r="N67" s="129">
        <v>200</v>
      </c>
      <c r="O67" s="129">
        <v>0</v>
      </c>
      <c r="P67" s="130">
        <v>275</v>
      </c>
      <c r="Q67" s="114">
        <f>Tabela1[[#This Row],[COF_MUN]]/Tabela1[[#This Row],[Total de Alunos]]*Tabela1[[#This Row],[TtAlunosPré]]</f>
        <v>27447.272727272724</v>
      </c>
      <c r="R67" s="114">
        <f>Tabela1[[#This Row],[COF_NUTSIII]]/Tabela1[[#This Row],[Total de Alunos]]*Tabela1[[#This Row],[TtAlunosPré]]</f>
        <v>8186.7245454545455</v>
      </c>
      <c r="S67" s="114">
        <f>Tabela1[[#This Row],[COF_NUTSIII+MUN]]/Tabela1[[#This Row],[Total de Alunos]]*Tabela1[[#This Row],[TtAlunosPré]]</f>
        <v>35633.997272727269</v>
      </c>
      <c r="T67" s="114">
        <f>Tabela1[[#This Row],[COF_MUN]]/Tabela1[[#This Row],[Total de Alunos]]*Tabela1[[#This Row],[TtAlunos_Básico]]</f>
        <v>73192.727272727265</v>
      </c>
      <c r="U67" s="114">
        <f>Tabela1[[#This Row],[COF_NUTSIII]]/Tabela1[[#This Row],[Total de Alunos]]*Tabela1[[#This Row],[TtAlunos_Básico]]</f>
        <v>21831.265454545453</v>
      </c>
      <c r="V67" s="114">
        <f>Tabela1[[#This Row],[COF_NUTSIII+MUN]]/Tabela1[[#This Row],[Total de Alunos]]*Tabela1[[#This Row],[TtAlunos_Básico]]</f>
        <v>95023.992727272722</v>
      </c>
      <c r="W67" s="114">
        <f>Tabela1[[#This Row],[COF_MUN]]/Tabela1[[#This Row],[Total de Alunos]]*Tabela1[[#This Row],[TtAlunos_Secundário]]</f>
        <v>0</v>
      </c>
      <c r="X67" s="114">
        <f>Tabela1[[#This Row],[COF_NUTSIII]]/Tabela1[[#This Row],[Total de Alunos]]*Tabela1[[#This Row],[TtAlunos_Secundário]]</f>
        <v>0</v>
      </c>
      <c r="Y67" s="114">
        <f>Tabela1[[#This Row],[COF_NUTSIII+MUN]]/Tabela1[[#This Row],[Total de Alunos]]*Tabela1[[#This Row],[TtAlunos_Secundário]]</f>
        <v>0</v>
      </c>
      <c r="AA67" s="146"/>
    </row>
    <row r="68" spans="1:27" x14ac:dyDescent="0.3">
      <c r="A68" s="76">
        <v>1803</v>
      </c>
      <c r="B68" s="76" t="s">
        <v>350</v>
      </c>
      <c r="C68" s="76" t="s">
        <v>353</v>
      </c>
      <c r="D68" s="76" t="s">
        <v>484</v>
      </c>
      <c r="E68" s="76" t="s">
        <v>485</v>
      </c>
      <c r="F68" s="76" t="s">
        <v>340</v>
      </c>
      <c r="G68" s="76" t="s">
        <v>316</v>
      </c>
      <c r="H68" s="76" t="s">
        <v>513</v>
      </c>
      <c r="I68" s="76" t="s">
        <v>628</v>
      </c>
      <c r="J68" s="118">
        <v>0</v>
      </c>
      <c r="K68" s="119">
        <v>341568.78571428574</v>
      </c>
      <c r="L68" s="120">
        <v>341568.78571428574</v>
      </c>
      <c r="M68" s="128">
        <v>260</v>
      </c>
      <c r="N68" s="129">
        <v>967</v>
      </c>
      <c r="O68" s="129">
        <v>382</v>
      </c>
      <c r="P68" s="130">
        <v>1609</v>
      </c>
      <c r="Q68" s="114">
        <f>Tabela1[[#This Row],[COF_MUN]]/Tabela1[[#This Row],[Total de Alunos]]*Tabela1[[#This Row],[TtAlunosPré]]</f>
        <v>0</v>
      </c>
      <c r="R68" s="114">
        <f>Tabela1[[#This Row],[COF_NUTSIII]]/Tabela1[[#This Row],[Total de Alunos]]*Tabela1[[#This Row],[TtAlunosPré]]</f>
        <v>55194.458847553935</v>
      </c>
      <c r="S68" s="114">
        <f>Tabela1[[#This Row],[COF_NUTSIII+MUN]]/Tabela1[[#This Row],[Total de Alunos]]*Tabela1[[#This Row],[TtAlunosPré]]</f>
        <v>55194.458847553935</v>
      </c>
      <c r="T68" s="114">
        <f>Tabela1[[#This Row],[COF_MUN]]/Tabela1[[#This Row],[Total de Alunos]]*Tabela1[[#This Row],[TtAlunos_Básico]]</f>
        <v>0</v>
      </c>
      <c r="U68" s="114">
        <f>Tabela1[[#This Row],[COF_NUTSIII]]/Tabela1[[#This Row],[Total de Alunos]]*Tabela1[[#This Row],[TtAlunos_Básico]]</f>
        <v>205280.92963686408</v>
      </c>
      <c r="V68" s="114">
        <f>Tabela1[[#This Row],[COF_NUTSIII+MUN]]/Tabela1[[#This Row],[Total de Alunos]]*Tabela1[[#This Row],[TtAlunos_Básico]]</f>
        <v>205280.92963686408</v>
      </c>
      <c r="W68" s="114">
        <f>Tabela1[[#This Row],[COF_MUN]]/Tabela1[[#This Row],[Total de Alunos]]*Tabela1[[#This Row],[TtAlunos_Secundário]]</f>
        <v>0</v>
      </c>
      <c r="X68" s="114">
        <f>Tabela1[[#This Row],[COF_NUTSIII]]/Tabela1[[#This Row],[Total de Alunos]]*Tabela1[[#This Row],[TtAlunos_Secundário]]</f>
        <v>81093.397229867711</v>
      </c>
      <c r="Y68" s="114">
        <f>Tabela1[[#This Row],[COF_NUTSIII+MUN]]/Tabela1[[#This Row],[Total de Alunos]]*Tabela1[[#This Row],[TtAlunos_Secundário]]</f>
        <v>81093.397229867711</v>
      </c>
      <c r="AA68" s="146"/>
    </row>
    <row r="69" spans="1:27" x14ac:dyDescent="0.3">
      <c r="A69" s="76">
        <v>804</v>
      </c>
      <c r="B69" s="76" t="s">
        <v>350</v>
      </c>
      <c r="C69" s="76" t="s">
        <v>353</v>
      </c>
      <c r="D69" s="76" t="s">
        <v>321</v>
      </c>
      <c r="E69" s="76" t="s">
        <v>377</v>
      </c>
      <c r="F69" s="76" t="s">
        <v>321</v>
      </c>
      <c r="G69" s="76">
        <v>150</v>
      </c>
      <c r="H69" s="76" t="s">
        <v>378</v>
      </c>
      <c r="I69" s="76" t="s">
        <v>382</v>
      </c>
      <c r="J69" s="118">
        <v>0</v>
      </c>
      <c r="K69" s="119">
        <v>0</v>
      </c>
      <c r="L69" s="120">
        <v>0</v>
      </c>
      <c r="M69" s="128">
        <v>189</v>
      </c>
      <c r="N69" s="129">
        <v>547</v>
      </c>
      <c r="O69" s="129">
        <v>0</v>
      </c>
      <c r="P69" s="130">
        <v>736</v>
      </c>
      <c r="Q69" s="114">
        <f>Tabela1[[#This Row],[COF_MUN]]/Tabela1[[#This Row],[Total de Alunos]]*Tabela1[[#This Row],[TtAlunosPré]]</f>
        <v>0</v>
      </c>
      <c r="R69" s="114">
        <f>Tabela1[[#This Row],[COF_NUTSIII]]/Tabela1[[#This Row],[Total de Alunos]]*Tabela1[[#This Row],[TtAlunosPré]]</f>
        <v>0</v>
      </c>
      <c r="S69" s="114">
        <f>Tabela1[[#This Row],[COF_NUTSIII+MUN]]/Tabela1[[#This Row],[Total de Alunos]]*Tabela1[[#This Row],[TtAlunosPré]]</f>
        <v>0</v>
      </c>
      <c r="T69" s="114">
        <f>Tabela1[[#This Row],[COF_MUN]]/Tabela1[[#This Row],[Total de Alunos]]*Tabela1[[#This Row],[TtAlunos_Básico]]</f>
        <v>0</v>
      </c>
      <c r="U69" s="114">
        <f>Tabela1[[#This Row],[COF_NUTSIII]]/Tabela1[[#This Row],[Total de Alunos]]*Tabela1[[#This Row],[TtAlunos_Básico]]</f>
        <v>0</v>
      </c>
      <c r="V69" s="114">
        <f>Tabela1[[#This Row],[COF_NUTSIII+MUN]]/Tabela1[[#This Row],[Total de Alunos]]*Tabela1[[#This Row],[TtAlunos_Básico]]</f>
        <v>0</v>
      </c>
      <c r="W69" s="114">
        <f>Tabela1[[#This Row],[COF_MUN]]/Tabela1[[#This Row],[Total de Alunos]]*Tabela1[[#This Row],[TtAlunos_Secundário]]</f>
        <v>0</v>
      </c>
      <c r="X69" s="114">
        <f>Tabela1[[#This Row],[COF_NUTSIII]]/Tabela1[[#This Row],[Total de Alunos]]*Tabela1[[#This Row],[TtAlunos_Secundário]]</f>
        <v>0</v>
      </c>
      <c r="Y69" s="114">
        <f>Tabela1[[#This Row],[COF_NUTSIII+MUN]]/Tabela1[[#This Row],[Total de Alunos]]*Tabela1[[#This Row],[TtAlunos_Secundário]]</f>
        <v>0</v>
      </c>
      <c r="AA69" s="146"/>
    </row>
    <row r="70" spans="1:27" x14ac:dyDescent="0.3">
      <c r="A70" s="76">
        <v>206</v>
      </c>
      <c r="B70" s="76" t="s">
        <v>350</v>
      </c>
      <c r="C70" s="76" t="s">
        <v>353</v>
      </c>
      <c r="D70" s="76" t="s">
        <v>354</v>
      </c>
      <c r="E70" s="76" t="s">
        <v>355</v>
      </c>
      <c r="F70" s="76" t="s">
        <v>327</v>
      </c>
      <c r="G70" s="76">
        <v>184</v>
      </c>
      <c r="H70" s="76" t="s">
        <v>373</v>
      </c>
      <c r="I70" s="76" t="s">
        <v>476</v>
      </c>
      <c r="J70" s="118">
        <v>130283.99</v>
      </c>
      <c r="K70" s="119">
        <v>58442.553846153845</v>
      </c>
      <c r="L70" s="120">
        <v>188726.54384615386</v>
      </c>
      <c r="M70" s="128">
        <v>172</v>
      </c>
      <c r="N70" s="129">
        <v>535</v>
      </c>
      <c r="O70" s="129">
        <v>192</v>
      </c>
      <c r="P70" s="130">
        <v>899</v>
      </c>
      <c r="Q70" s="114">
        <f>Tabela1[[#This Row],[COF_MUN]]/Tabela1[[#This Row],[Total de Alunos]]*Tabela1[[#This Row],[TtAlunosPré]]</f>
        <v>24926.414104560623</v>
      </c>
      <c r="R70" s="114">
        <f>Tabela1[[#This Row],[COF_NUTSIII]]/Tabela1[[#This Row],[Total de Alunos]]*Tabela1[[#This Row],[TtAlunosPré]]</f>
        <v>11181.445229742449</v>
      </c>
      <c r="S70" s="114">
        <f>Tabela1[[#This Row],[COF_NUTSIII+MUN]]/Tabela1[[#This Row],[Total de Alunos]]*Tabela1[[#This Row],[TtAlunosPré]]</f>
        <v>36107.859334303073</v>
      </c>
      <c r="T70" s="114">
        <f>Tabela1[[#This Row],[COF_MUN]]/Tabela1[[#This Row],[Total de Alunos]]*Tabela1[[#This Row],[TtAlunos_Básico]]</f>
        <v>77532.741546162404</v>
      </c>
      <c r="U70" s="114">
        <f>Tabela1[[#This Row],[COF_NUTSIII]]/Tabela1[[#This Row],[Total de Alunos]]*Tabela1[[#This Row],[TtAlunos_Básico]]</f>
        <v>34779.495336698892</v>
      </c>
      <c r="V70" s="114">
        <f>Tabela1[[#This Row],[COF_NUTSIII+MUN]]/Tabela1[[#This Row],[Total de Alunos]]*Tabela1[[#This Row],[TtAlunos_Básico]]</f>
        <v>112312.23688286131</v>
      </c>
      <c r="W70" s="114">
        <f>Tabela1[[#This Row],[COF_MUN]]/Tabela1[[#This Row],[Total de Alunos]]*Tabela1[[#This Row],[TtAlunos_Secundário]]</f>
        <v>27824.834349276978</v>
      </c>
      <c r="X70" s="114">
        <f>Tabela1[[#This Row],[COF_NUTSIII]]/Tabela1[[#This Row],[Total de Alunos]]*Tabela1[[#This Row],[TtAlunos_Secundário]]</f>
        <v>12481.613279712499</v>
      </c>
      <c r="Y70" s="114">
        <f>Tabela1[[#This Row],[COF_NUTSIII+MUN]]/Tabela1[[#This Row],[Total de Alunos]]*Tabela1[[#This Row],[TtAlunos_Secundário]]</f>
        <v>40306.447628989481</v>
      </c>
      <c r="AA70" s="146"/>
    </row>
    <row r="71" spans="1:27" x14ac:dyDescent="0.3">
      <c r="A71" s="76">
        <v>903</v>
      </c>
      <c r="B71" s="76" t="s">
        <v>350</v>
      </c>
      <c r="C71" s="76" t="s">
        <v>353</v>
      </c>
      <c r="D71" s="76" t="s">
        <v>484</v>
      </c>
      <c r="E71" s="76" t="s">
        <v>485</v>
      </c>
      <c r="F71" s="76" t="s">
        <v>329</v>
      </c>
      <c r="G71" s="76" t="s">
        <v>312</v>
      </c>
      <c r="H71" s="76" t="s">
        <v>492</v>
      </c>
      <c r="I71" s="76" t="s">
        <v>495</v>
      </c>
      <c r="J71" s="118">
        <v>0</v>
      </c>
      <c r="K71" s="119">
        <v>91594.23133333333</v>
      </c>
      <c r="L71" s="120">
        <v>91594.23133333333</v>
      </c>
      <c r="M71" s="128">
        <v>109</v>
      </c>
      <c r="N71" s="129">
        <v>445</v>
      </c>
      <c r="O71" s="129">
        <v>121</v>
      </c>
      <c r="P71" s="130">
        <v>675</v>
      </c>
      <c r="Q71" s="114">
        <f>Tabela1[[#This Row],[COF_MUN]]/Tabela1[[#This Row],[Total de Alunos]]*Tabela1[[#This Row],[TtAlunosPré]]</f>
        <v>0</v>
      </c>
      <c r="R71" s="114">
        <f>Tabela1[[#This Row],[COF_NUTSIII]]/Tabela1[[#This Row],[Total de Alunos]]*Tabela1[[#This Row],[TtAlunosPré]]</f>
        <v>14790.772170864195</v>
      </c>
      <c r="S71" s="114">
        <f>Tabela1[[#This Row],[COF_NUTSIII+MUN]]/Tabela1[[#This Row],[Total de Alunos]]*Tabela1[[#This Row],[TtAlunosPré]]</f>
        <v>14790.772170864195</v>
      </c>
      <c r="T71" s="114">
        <f>Tabela1[[#This Row],[COF_MUN]]/Tabela1[[#This Row],[Total de Alunos]]*Tabela1[[#This Row],[TtAlunos_Básico]]</f>
        <v>0</v>
      </c>
      <c r="U71" s="114">
        <f>Tabela1[[#This Row],[COF_NUTSIII]]/Tabela1[[#This Row],[Total de Alunos]]*Tabela1[[#This Row],[TtAlunos_Básico]]</f>
        <v>60384.345101234561</v>
      </c>
      <c r="V71" s="114">
        <f>Tabela1[[#This Row],[COF_NUTSIII+MUN]]/Tabela1[[#This Row],[Total de Alunos]]*Tabela1[[#This Row],[TtAlunos_Básico]]</f>
        <v>60384.345101234561</v>
      </c>
      <c r="W71" s="114">
        <f>Tabela1[[#This Row],[COF_MUN]]/Tabela1[[#This Row],[Total de Alunos]]*Tabela1[[#This Row],[TtAlunos_Secundário]]</f>
        <v>0</v>
      </c>
      <c r="X71" s="114">
        <f>Tabela1[[#This Row],[COF_NUTSIII]]/Tabela1[[#This Row],[Total de Alunos]]*Tabela1[[#This Row],[TtAlunos_Secundário]]</f>
        <v>16419.114061234566</v>
      </c>
      <c r="Y71" s="114">
        <f>Tabela1[[#This Row],[COF_NUTSIII+MUN]]/Tabela1[[#This Row],[Total de Alunos]]*Tabela1[[#This Row],[TtAlunos_Secundário]]</f>
        <v>16419.114061234566</v>
      </c>
      <c r="AA71" s="146"/>
    </row>
    <row r="72" spans="1:27" x14ac:dyDescent="0.3">
      <c r="A72" s="76">
        <v>305</v>
      </c>
      <c r="B72" s="76" t="s">
        <v>350</v>
      </c>
      <c r="C72" s="76" t="s">
        <v>353</v>
      </c>
      <c r="D72" s="76" t="s">
        <v>408</v>
      </c>
      <c r="E72" s="76" t="s">
        <v>409</v>
      </c>
      <c r="F72" s="76" t="s">
        <v>338</v>
      </c>
      <c r="G72" s="76" t="s">
        <v>296</v>
      </c>
      <c r="H72" s="76" t="s">
        <v>463</v>
      </c>
      <c r="I72" s="76" t="s">
        <v>610</v>
      </c>
      <c r="J72" s="118">
        <v>0</v>
      </c>
      <c r="K72" s="119">
        <v>608447.2854545454</v>
      </c>
      <c r="L72" s="120">
        <v>608447.2854545454</v>
      </c>
      <c r="M72" s="128">
        <v>329</v>
      </c>
      <c r="N72" s="129">
        <v>1285</v>
      </c>
      <c r="O72" s="129">
        <v>505</v>
      </c>
      <c r="P72" s="130">
        <v>2119</v>
      </c>
      <c r="Q72" s="114">
        <f>Tabela1[[#This Row],[COF_MUN]]/Tabela1[[#This Row],[Total de Alunos]]*Tabela1[[#This Row],[TtAlunosPré]]</f>
        <v>0</v>
      </c>
      <c r="R72" s="114">
        <f>Tabela1[[#This Row],[COF_NUTSIII]]/Tabela1[[#This Row],[Total de Alunos]]*Tabela1[[#This Row],[TtAlunosPré]]</f>
        <v>94468.69132352309</v>
      </c>
      <c r="S72" s="114">
        <f>Tabela1[[#This Row],[COF_NUTSIII+MUN]]/Tabela1[[#This Row],[Total de Alunos]]*Tabela1[[#This Row],[TtAlunosPré]]</f>
        <v>94468.69132352309</v>
      </c>
      <c r="T72" s="114">
        <f>Tabela1[[#This Row],[COF_MUN]]/Tabela1[[#This Row],[Total de Alunos]]*Tabela1[[#This Row],[TtAlunos_Básico]]</f>
        <v>0</v>
      </c>
      <c r="U72" s="114">
        <f>Tabela1[[#This Row],[COF_NUTSIII]]/Tabela1[[#This Row],[Total de Alunos]]*Tabela1[[#This Row],[TtAlunos_Básico]]</f>
        <v>368973.46003260539</v>
      </c>
      <c r="V72" s="114">
        <f>Tabela1[[#This Row],[COF_NUTSIII+MUN]]/Tabela1[[#This Row],[Total de Alunos]]*Tabela1[[#This Row],[TtAlunos_Básico]]</f>
        <v>368973.46003260539</v>
      </c>
      <c r="W72" s="114">
        <f>Tabela1[[#This Row],[COF_MUN]]/Tabela1[[#This Row],[Total de Alunos]]*Tabela1[[#This Row],[TtAlunos_Secundário]]</f>
        <v>0</v>
      </c>
      <c r="X72" s="114">
        <f>Tabela1[[#This Row],[COF_NUTSIII]]/Tabela1[[#This Row],[Total de Alunos]]*Tabela1[[#This Row],[TtAlunos_Secundário]]</f>
        <v>145005.13409841689</v>
      </c>
      <c r="Y72" s="114">
        <f>Tabela1[[#This Row],[COF_NUTSIII+MUN]]/Tabela1[[#This Row],[Total de Alunos]]*Tabela1[[#This Row],[TtAlunos_Secundário]]</f>
        <v>145005.13409841689</v>
      </c>
      <c r="AA72" s="146"/>
    </row>
    <row r="73" spans="1:27" x14ac:dyDescent="0.3">
      <c r="A73" s="76">
        <v>1407</v>
      </c>
      <c r="B73" s="76" t="s">
        <v>350</v>
      </c>
      <c r="C73" s="76" t="s">
        <v>353</v>
      </c>
      <c r="D73" s="76" t="s">
        <v>354</v>
      </c>
      <c r="E73" s="76" t="s">
        <v>355</v>
      </c>
      <c r="F73" s="76" t="s">
        <v>332</v>
      </c>
      <c r="G73" s="76">
        <v>185</v>
      </c>
      <c r="H73" s="76" t="s">
        <v>532</v>
      </c>
      <c r="I73" s="76" t="s">
        <v>538</v>
      </c>
      <c r="J73" s="118">
        <v>0</v>
      </c>
      <c r="K73" s="119">
        <v>330088.81818181818</v>
      </c>
      <c r="L73" s="120">
        <v>330088.81818181818</v>
      </c>
      <c r="M73" s="128">
        <v>190</v>
      </c>
      <c r="N73" s="129">
        <v>608</v>
      </c>
      <c r="O73" s="129">
        <v>121</v>
      </c>
      <c r="P73" s="130">
        <v>919</v>
      </c>
      <c r="Q73" s="114">
        <f>Tabela1[[#This Row],[COF_MUN]]/Tabela1[[#This Row],[Total de Alunos]]*Tabela1[[#This Row],[TtAlunosPré]]</f>
        <v>0</v>
      </c>
      <c r="R73" s="114">
        <f>Tabela1[[#This Row],[COF_NUTSIII]]/Tabela1[[#This Row],[Total de Alunos]]*Tabela1[[#This Row],[TtAlunosPré]]</f>
        <v>68244.695815609855</v>
      </c>
      <c r="S73" s="114">
        <f>Tabela1[[#This Row],[COF_NUTSIII+MUN]]/Tabela1[[#This Row],[Total de Alunos]]*Tabela1[[#This Row],[TtAlunosPré]]</f>
        <v>68244.695815609855</v>
      </c>
      <c r="T73" s="114">
        <f>Tabela1[[#This Row],[COF_MUN]]/Tabela1[[#This Row],[Total de Alunos]]*Tabela1[[#This Row],[TtAlunos_Básico]]</f>
        <v>0</v>
      </c>
      <c r="U73" s="114">
        <f>Tabela1[[#This Row],[COF_NUTSIII]]/Tabela1[[#This Row],[Total de Alunos]]*Tabela1[[#This Row],[TtAlunos_Básico]]</f>
        <v>218383.02660995154</v>
      </c>
      <c r="V73" s="114">
        <f>Tabela1[[#This Row],[COF_NUTSIII+MUN]]/Tabela1[[#This Row],[Total de Alunos]]*Tabela1[[#This Row],[TtAlunos_Básico]]</f>
        <v>218383.02660995154</v>
      </c>
      <c r="W73" s="114">
        <f>Tabela1[[#This Row],[COF_MUN]]/Tabela1[[#This Row],[Total de Alunos]]*Tabela1[[#This Row],[TtAlunos_Secundário]]</f>
        <v>0</v>
      </c>
      <c r="X73" s="114">
        <f>Tabela1[[#This Row],[COF_NUTSIII]]/Tabela1[[#This Row],[Total de Alunos]]*Tabela1[[#This Row],[TtAlunos_Secundário]]</f>
        <v>43461.0957562568</v>
      </c>
      <c r="Y73" s="114">
        <f>Tabela1[[#This Row],[COF_NUTSIII+MUN]]/Tabela1[[#This Row],[Total de Alunos]]*Tabela1[[#This Row],[TtAlunos_Secundário]]</f>
        <v>43461.0957562568</v>
      </c>
      <c r="AA73" s="146"/>
    </row>
    <row r="74" spans="1:27" x14ac:dyDescent="0.3">
      <c r="A74" s="76">
        <v>1703</v>
      </c>
      <c r="B74" s="76" t="s">
        <v>350</v>
      </c>
      <c r="C74" s="76" t="s">
        <v>353</v>
      </c>
      <c r="D74" s="76" t="s">
        <v>408</v>
      </c>
      <c r="E74" s="76" t="s">
        <v>409</v>
      </c>
      <c r="F74" s="76" t="s">
        <v>323</v>
      </c>
      <c r="G74" s="76" t="s">
        <v>300</v>
      </c>
      <c r="H74" s="76" t="s">
        <v>420</v>
      </c>
      <c r="I74" s="76" t="s">
        <v>422</v>
      </c>
      <c r="J74" s="118">
        <v>1306605.97</v>
      </c>
      <c r="K74" s="119">
        <v>29750</v>
      </c>
      <c r="L74" s="120">
        <v>1336355.97</v>
      </c>
      <c r="M74" s="128">
        <v>653</v>
      </c>
      <c r="N74" s="129">
        <v>2701</v>
      </c>
      <c r="O74" s="129">
        <v>1348</v>
      </c>
      <c r="P74" s="130">
        <v>4702</v>
      </c>
      <c r="Q74" s="114">
        <f>Tabela1[[#This Row],[COF_MUN]]/Tabela1[[#This Row],[Total de Alunos]]*Tabela1[[#This Row],[TtAlunosPré]]</f>
        <v>181457.61344321564</v>
      </c>
      <c r="R74" s="114">
        <f>Tabela1[[#This Row],[COF_NUTSIII]]/Tabela1[[#This Row],[Total de Alunos]]*Tabela1[[#This Row],[TtAlunosPré]]</f>
        <v>4131.5929391748195</v>
      </c>
      <c r="S74" s="114">
        <f>Tabela1[[#This Row],[COF_NUTSIII+MUN]]/Tabela1[[#This Row],[Total de Alunos]]*Tabela1[[#This Row],[TtAlunosPré]]</f>
        <v>185589.20638239046</v>
      </c>
      <c r="T74" s="114">
        <f>Tabela1[[#This Row],[COF_MUN]]/Tabela1[[#This Row],[Total de Alunos]]*Tabela1[[#This Row],[TtAlunos_Básico]]</f>
        <v>750562.04274138657</v>
      </c>
      <c r="U74" s="114">
        <f>Tabela1[[#This Row],[COF_NUTSIII]]/Tabela1[[#This Row],[Total de Alunos]]*Tabela1[[#This Row],[TtAlunos_Básico]]</f>
        <v>17089.483198638878</v>
      </c>
      <c r="V74" s="114">
        <f>Tabela1[[#This Row],[COF_NUTSIII+MUN]]/Tabela1[[#This Row],[Total de Alunos]]*Tabela1[[#This Row],[TtAlunos_Básico]]</f>
        <v>767651.52594002546</v>
      </c>
      <c r="W74" s="114">
        <f>Tabela1[[#This Row],[COF_MUN]]/Tabela1[[#This Row],[Total de Alunos]]*Tabela1[[#This Row],[TtAlunos_Secundário]]</f>
        <v>374586.31381539768</v>
      </c>
      <c r="X74" s="114">
        <f>Tabela1[[#This Row],[COF_NUTSIII]]/Tabela1[[#This Row],[Total de Alunos]]*Tabela1[[#This Row],[TtAlunos_Secundário]]</f>
        <v>8528.9238621863042</v>
      </c>
      <c r="Y74" s="114">
        <f>Tabela1[[#This Row],[COF_NUTSIII+MUN]]/Tabela1[[#This Row],[Total de Alunos]]*Tabela1[[#This Row],[TtAlunos_Secundário]]</f>
        <v>383115.23767758399</v>
      </c>
      <c r="AA74" s="146"/>
    </row>
    <row r="75" spans="1:27" x14ac:dyDescent="0.3">
      <c r="A75" s="76">
        <v>1804</v>
      </c>
      <c r="B75" s="76" t="s">
        <v>350</v>
      </c>
      <c r="C75" s="76" t="s">
        <v>353</v>
      </c>
      <c r="D75" s="76" t="s">
        <v>408</v>
      </c>
      <c r="E75" s="76" t="s">
        <v>409</v>
      </c>
      <c r="F75" s="76" t="s">
        <v>338</v>
      </c>
      <c r="G75" s="76" t="s">
        <v>296</v>
      </c>
      <c r="H75" s="76" t="s">
        <v>513</v>
      </c>
      <c r="I75" s="76" t="s">
        <v>611</v>
      </c>
      <c r="J75" s="118">
        <v>0</v>
      </c>
      <c r="K75" s="119">
        <v>608447.2854545454</v>
      </c>
      <c r="L75" s="120">
        <v>608447.2854545454</v>
      </c>
      <c r="M75" s="128">
        <v>339</v>
      </c>
      <c r="N75" s="129">
        <v>1380</v>
      </c>
      <c r="O75" s="129">
        <v>577</v>
      </c>
      <c r="P75" s="130">
        <v>2296</v>
      </c>
      <c r="Q75" s="114">
        <f>Tabela1[[#This Row],[COF_MUN]]/Tabela1[[#This Row],[Total de Alunos]]*Tabela1[[#This Row],[TtAlunosPré]]</f>
        <v>0</v>
      </c>
      <c r="R75" s="114">
        <f>Tabela1[[#This Row],[COF_NUTSIII]]/Tabela1[[#This Row],[Total de Alunos]]*Tabela1[[#This Row],[TtAlunosPré]]</f>
        <v>89836.075683401956</v>
      </c>
      <c r="S75" s="114">
        <f>Tabela1[[#This Row],[COF_NUTSIII+MUN]]/Tabela1[[#This Row],[Total de Alunos]]*Tabela1[[#This Row],[TtAlunosPré]]</f>
        <v>89836.075683401956</v>
      </c>
      <c r="T75" s="114">
        <f>Tabela1[[#This Row],[COF_MUN]]/Tabela1[[#This Row],[Total de Alunos]]*Tabela1[[#This Row],[TtAlunos_Básico]]</f>
        <v>0</v>
      </c>
      <c r="U75" s="114">
        <f>Tabela1[[#This Row],[COF_NUTSIII]]/Tabela1[[#This Row],[Total de Alunos]]*Tabela1[[#This Row],[TtAlunos_Básico]]</f>
        <v>365704.37888818496</v>
      </c>
      <c r="V75" s="114">
        <f>Tabela1[[#This Row],[COF_NUTSIII+MUN]]/Tabela1[[#This Row],[Total de Alunos]]*Tabela1[[#This Row],[TtAlunos_Básico]]</f>
        <v>365704.37888818496</v>
      </c>
      <c r="W75" s="114">
        <f>Tabela1[[#This Row],[COF_MUN]]/Tabela1[[#This Row],[Total de Alunos]]*Tabela1[[#This Row],[TtAlunos_Secundário]]</f>
        <v>0</v>
      </c>
      <c r="X75" s="114">
        <f>Tabela1[[#This Row],[COF_NUTSIII]]/Tabela1[[#This Row],[Total de Alunos]]*Tabela1[[#This Row],[TtAlunos_Secundário]]</f>
        <v>152906.83088295849</v>
      </c>
      <c r="Y75" s="114">
        <f>Tabela1[[#This Row],[COF_NUTSIII+MUN]]/Tabela1[[#This Row],[Total de Alunos]]*Tabela1[[#This Row],[TtAlunos_Secundário]]</f>
        <v>152906.83088295849</v>
      </c>
      <c r="AA75" s="146"/>
    </row>
    <row r="76" spans="1:27" x14ac:dyDescent="0.3">
      <c r="A76" s="76">
        <v>603</v>
      </c>
      <c r="B76" s="76" t="s">
        <v>350</v>
      </c>
      <c r="C76" s="76" t="s">
        <v>353</v>
      </c>
      <c r="D76" s="76" t="s">
        <v>484</v>
      </c>
      <c r="E76" s="76" t="s">
        <v>485</v>
      </c>
      <c r="F76" s="76" t="s">
        <v>336</v>
      </c>
      <c r="G76" s="76" t="s">
        <v>314</v>
      </c>
      <c r="H76" s="76" t="s">
        <v>579</v>
      </c>
      <c r="I76" s="76" t="s">
        <v>579</v>
      </c>
      <c r="J76" s="118">
        <v>0</v>
      </c>
      <c r="K76" s="119">
        <v>331258.91315789474</v>
      </c>
      <c r="L76" s="120">
        <v>331258.91315789474</v>
      </c>
      <c r="M76" s="128">
        <v>3596</v>
      </c>
      <c r="N76" s="129">
        <v>11828</v>
      </c>
      <c r="O76" s="129">
        <v>5511</v>
      </c>
      <c r="P76" s="130">
        <v>20935</v>
      </c>
      <c r="Q76" s="114">
        <f>Tabela1[[#This Row],[COF_MUN]]/Tabela1[[#This Row],[Total de Alunos]]*Tabela1[[#This Row],[TtAlunosPré]]</f>
        <v>0</v>
      </c>
      <c r="R76" s="114">
        <f>Tabela1[[#This Row],[COF_NUTSIII]]/Tabela1[[#This Row],[Total de Alunos]]*Tabela1[[#This Row],[TtAlunosPré]]</f>
        <v>56900.265188239289</v>
      </c>
      <c r="S76" s="114">
        <f>Tabela1[[#This Row],[COF_NUTSIII+MUN]]/Tabela1[[#This Row],[Total de Alunos]]*Tabela1[[#This Row],[TtAlunosPré]]</f>
        <v>56900.265188239289</v>
      </c>
      <c r="T76" s="114">
        <f>Tabela1[[#This Row],[COF_MUN]]/Tabela1[[#This Row],[Total de Alunos]]*Tabela1[[#This Row],[TtAlunos_Básico]]</f>
        <v>0</v>
      </c>
      <c r="U76" s="114">
        <f>Tabela1[[#This Row],[COF_NUTSIII]]/Tabela1[[#This Row],[Total de Alunos]]*Tabela1[[#This Row],[TtAlunos_Básico]]</f>
        <v>187156.93455130543</v>
      </c>
      <c r="V76" s="114">
        <f>Tabela1[[#This Row],[COF_NUTSIII+MUN]]/Tabela1[[#This Row],[Total de Alunos]]*Tabela1[[#This Row],[TtAlunos_Básico]]</f>
        <v>187156.93455130543</v>
      </c>
      <c r="W76" s="114">
        <f>Tabela1[[#This Row],[COF_MUN]]/Tabela1[[#This Row],[Total de Alunos]]*Tabela1[[#This Row],[TtAlunos_Secundário]]</f>
        <v>0</v>
      </c>
      <c r="X76" s="114">
        <f>Tabela1[[#This Row],[COF_NUTSIII]]/Tabela1[[#This Row],[Total de Alunos]]*Tabela1[[#This Row],[TtAlunos_Secundário]]</f>
        <v>87201.713418350031</v>
      </c>
      <c r="Y76" s="114">
        <f>Tabela1[[#This Row],[COF_NUTSIII+MUN]]/Tabela1[[#This Row],[Total de Alunos]]*Tabela1[[#This Row],[TtAlunos_Secundário]]</f>
        <v>87201.713418350031</v>
      </c>
      <c r="AA76" s="146"/>
    </row>
    <row r="77" spans="1:27" x14ac:dyDescent="0.3">
      <c r="A77" s="76">
        <v>604</v>
      </c>
      <c r="B77" s="76" t="s">
        <v>350</v>
      </c>
      <c r="C77" s="76" t="s">
        <v>353</v>
      </c>
      <c r="D77" s="76" t="s">
        <v>484</v>
      </c>
      <c r="E77" s="76" t="s">
        <v>485</v>
      </c>
      <c r="F77" s="76" t="s">
        <v>336</v>
      </c>
      <c r="G77" s="76" t="s">
        <v>314</v>
      </c>
      <c r="H77" s="76" t="s">
        <v>579</v>
      </c>
      <c r="I77" s="76" t="s">
        <v>582</v>
      </c>
      <c r="J77" s="118">
        <v>0</v>
      </c>
      <c r="K77" s="119">
        <v>331258.91315789474</v>
      </c>
      <c r="L77" s="120">
        <v>331258.91315789474</v>
      </c>
      <c r="M77" s="128">
        <v>303</v>
      </c>
      <c r="N77" s="129">
        <v>1287</v>
      </c>
      <c r="O77" s="129">
        <v>330</v>
      </c>
      <c r="P77" s="130">
        <v>1920</v>
      </c>
      <c r="Q77" s="114">
        <f>Tabela1[[#This Row],[COF_MUN]]/Tabela1[[#This Row],[Total de Alunos]]*Tabela1[[#This Row],[TtAlunosPré]]</f>
        <v>0</v>
      </c>
      <c r="R77" s="114">
        <f>Tabela1[[#This Row],[COF_NUTSIII]]/Tabela1[[#This Row],[Total de Alunos]]*Tabela1[[#This Row],[TtAlunosPré]]</f>
        <v>52276.797232730263</v>
      </c>
      <c r="S77" s="114">
        <f>Tabela1[[#This Row],[COF_NUTSIII+MUN]]/Tabela1[[#This Row],[Total de Alunos]]*Tabela1[[#This Row],[TtAlunosPré]]</f>
        <v>52276.797232730263</v>
      </c>
      <c r="T77" s="114">
        <f>Tabela1[[#This Row],[COF_MUN]]/Tabela1[[#This Row],[Total de Alunos]]*Tabela1[[#This Row],[TtAlunos_Básico]]</f>
        <v>0</v>
      </c>
      <c r="U77" s="114">
        <f>Tabela1[[#This Row],[COF_NUTSIII]]/Tabela1[[#This Row],[Total de Alunos]]*Tabela1[[#This Row],[TtAlunos_Básico]]</f>
        <v>222046.99022615131</v>
      </c>
      <c r="V77" s="114">
        <f>Tabela1[[#This Row],[COF_NUTSIII+MUN]]/Tabela1[[#This Row],[Total de Alunos]]*Tabela1[[#This Row],[TtAlunos_Básico]]</f>
        <v>222046.99022615131</v>
      </c>
      <c r="W77" s="114">
        <f>Tabela1[[#This Row],[COF_MUN]]/Tabela1[[#This Row],[Total de Alunos]]*Tabela1[[#This Row],[TtAlunos_Secundário]]</f>
        <v>0</v>
      </c>
      <c r="X77" s="114">
        <f>Tabela1[[#This Row],[COF_NUTSIII]]/Tabela1[[#This Row],[Total de Alunos]]*Tabela1[[#This Row],[TtAlunos_Secundário]]</f>
        <v>56935.125699013159</v>
      </c>
      <c r="Y77" s="114">
        <f>Tabela1[[#This Row],[COF_NUTSIII+MUN]]/Tabela1[[#This Row],[Total de Alunos]]*Tabela1[[#This Row],[TtAlunos_Secundário]]</f>
        <v>56935.125699013159</v>
      </c>
      <c r="AA77" s="146"/>
    </row>
    <row r="78" spans="1:27" x14ac:dyDescent="0.3">
      <c r="A78" s="76">
        <v>1408</v>
      </c>
      <c r="B78" s="76" t="s">
        <v>350</v>
      </c>
      <c r="C78" s="76" t="s">
        <v>353</v>
      </c>
      <c r="D78" s="76" t="s">
        <v>484</v>
      </c>
      <c r="E78" s="76" t="s">
        <v>485</v>
      </c>
      <c r="F78" s="76" t="s">
        <v>333</v>
      </c>
      <c r="G78" s="76" t="s">
        <v>308</v>
      </c>
      <c r="H78" s="76" t="s">
        <v>532</v>
      </c>
      <c r="I78" s="76" t="s">
        <v>545</v>
      </c>
      <c r="J78" s="118">
        <v>0</v>
      </c>
      <c r="K78" s="119">
        <v>292092.53769230773</v>
      </c>
      <c r="L78" s="120">
        <v>292092.53769230773</v>
      </c>
      <c r="M78" s="128">
        <v>92</v>
      </c>
      <c r="N78" s="129">
        <v>437</v>
      </c>
      <c r="O78" s="129">
        <v>80</v>
      </c>
      <c r="P78" s="130">
        <v>609</v>
      </c>
      <c r="Q78" s="114">
        <f>Tabela1[[#This Row],[COF_MUN]]/Tabela1[[#This Row],[Total de Alunos]]*Tabela1[[#This Row],[TtAlunosPré]]</f>
        <v>0</v>
      </c>
      <c r="R78" s="114">
        <f>Tabela1[[#This Row],[COF_NUTSIII]]/Tabela1[[#This Row],[Total de Alunos]]*Tabela1[[#This Row],[TtAlunosPré]]</f>
        <v>44125.637877984089</v>
      </c>
      <c r="S78" s="114">
        <f>Tabela1[[#This Row],[COF_NUTSIII+MUN]]/Tabela1[[#This Row],[Total de Alunos]]*Tabela1[[#This Row],[TtAlunosPré]]</f>
        <v>44125.637877984089</v>
      </c>
      <c r="T78" s="114">
        <f>Tabela1[[#This Row],[COF_MUN]]/Tabela1[[#This Row],[Total de Alunos]]*Tabela1[[#This Row],[TtAlunos_Básico]]</f>
        <v>0</v>
      </c>
      <c r="U78" s="114">
        <f>Tabela1[[#This Row],[COF_NUTSIII]]/Tabela1[[#This Row],[Total de Alunos]]*Tabela1[[#This Row],[TtAlunos_Básico]]</f>
        <v>209596.77992042442</v>
      </c>
      <c r="V78" s="114">
        <f>Tabela1[[#This Row],[COF_NUTSIII+MUN]]/Tabela1[[#This Row],[Total de Alunos]]*Tabela1[[#This Row],[TtAlunos_Básico]]</f>
        <v>209596.77992042442</v>
      </c>
      <c r="W78" s="114">
        <f>Tabela1[[#This Row],[COF_MUN]]/Tabela1[[#This Row],[Total de Alunos]]*Tabela1[[#This Row],[TtAlunos_Secundário]]</f>
        <v>0</v>
      </c>
      <c r="X78" s="114">
        <f>Tabela1[[#This Row],[COF_NUTSIII]]/Tabela1[[#This Row],[Total de Alunos]]*Tabela1[[#This Row],[TtAlunos_Secundário]]</f>
        <v>38370.119893899209</v>
      </c>
      <c r="Y78" s="114">
        <f>Tabela1[[#This Row],[COF_NUTSIII+MUN]]/Tabela1[[#This Row],[Total de Alunos]]*Tabela1[[#This Row],[TtAlunos_Secundário]]</f>
        <v>38370.119893899209</v>
      </c>
      <c r="AA78" s="146"/>
    </row>
    <row r="79" spans="1:27" x14ac:dyDescent="0.3">
      <c r="A79" s="76">
        <v>1409</v>
      </c>
      <c r="B79" s="76" t="s">
        <v>350</v>
      </c>
      <c r="C79" s="76" t="s">
        <v>353</v>
      </c>
      <c r="D79" s="76" t="s">
        <v>354</v>
      </c>
      <c r="E79" s="76" t="s">
        <v>355</v>
      </c>
      <c r="F79" s="76" t="s">
        <v>332</v>
      </c>
      <c r="G79" s="76">
        <v>185</v>
      </c>
      <c r="H79" s="76" t="s">
        <v>532</v>
      </c>
      <c r="I79" s="76" t="s">
        <v>539</v>
      </c>
      <c r="J79" s="118">
        <v>0</v>
      </c>
      <c r="K79" s="119">
        <v>330088.81818181818</v>
      </c>
      <c r="L79" s="120">
        <v>330088.81818181818</v>
      </c>
      <c r="M79" s="128">
        <v>317</v>
      </c>
      <c r="N79" s="129">
        <v>1263</v>
      </c>
      <c r="O79" s="129">
        <v>432</v>
      </c>
      <c r="P79" s="130">
        <v>2012</v>
      </c>
      <c r="Q79" s="114">
        <f>Tabela1[[#This Row],[COF_MUN]]/Tabela1[[#This Row],[Total de Alunos]]*Tabela1[[#This Row],[TtAlunosPré]]</f>
        <v>0</v>
      </c>
      <c r="R79" s="114">
        <f>Tabela1[[#This Row],[COF_NUTSIII]]/Tabela1[[#This Row],[Total de Alunos]]*Tabela1[[#This Row],[TtAlunosPré]]</f>
        <v>52007.035469004157</v>
      </c>
      <c r="S79" s="114">
        <f>Tabela1[[#This Row],[COF_NUTSIII+MUN]]/Tabela1[[#This Row],[Total de Alunos]]*Tabela1[[#This Row],[TtAlunosPré]]</f>
        <v>52007.035469004157</v>
      </c>
      <c r="T79" s="114">
        <f>Tabela1[[#This Row],[COF_MUN]]/Tabela1[[#This Row],[Total de Alunos]]*Tabela1[[#This Row],[TtAlunos_Básico]]</f>
        <v>0</v>
      </c>
      <c r="U79" s="114">
        <f>Tabela1[[#This Row],[COF_NUTSIII]]/Tabela1[[#This Row],[Total de Alunos]]*Tabela1[[#This Row],[TtAlunos_Básico]]</f>
        <v>207207.84163202601</v>
      </c>
      <c r="V79" s="114">
        <f>Tabela1[[#This Row],[COF_NUTSIII+MUN]]/Tabela1[[#This Row],[Total de Alunos]]*Tabela1[[#This Row],[TtAlunos_Básico]]</f>
        <v>207207.84163202601</v>
      </c>
      <c r="W79" s="114">
        <f>Tabela1[[#This Row],[COF_MUN]]/Tabela1[[#This Row],[Total de Alunos]]*Tabela1[[#This Row],[TtAlunos_Secundário]]</f>
        <v>0</v>
      </c>
      <c r="X79" s="114">
        <f>Tabela1[[#This Row],[COF_NUTSIII]]/Tabela1[[#This Row],[Total de Alunos]]*Tabela1[[#This Row],[TtAlunos_Secundário]]</f>
        <v>70873.94108078799</v>
      </c>
      <c r="Y79" s="114">
        <f>Tabela1[[#This Row],[COF_NUTSIII+MUN]]/Tabela1[[#This Row],[Total de Alunos]]*Tabela1[[#This Row],[TtAlunos_Secundário]]</f>
        <v>70873.94108078799</v>
      </c>
      <c r="AA79" s="146"/>
    </row>
    <row r="80" spans="1:27" x14ac:dyDescent="0.3">
      <c r="A80" s="76">
        <v>503</v>
      </c>
      <c r="B80" s="76" t="s">
        <v>350</v>
      </c>
      <c r="C80" s="76" t="s">
        <v>353</v>
      </c>
      <c r="D80" s="76" t="s">
        <v>484</v>
      </c>
      <c r="E80" s="76" t="s">
        <v>485</v>
      </c>
      <c r="F80" s="76" t="s">
        <v>329</v>
      </c>
      <c r="G80" s="76" t="s">
        <v>312</v>
      </c>
      <c r="H80" s="76" t="s">
        <v>486</v>
      </c>
      <c r="I80" s="76" t="s">
        <v>496</v>
      </c>
      <c r="J80" s="118">
        <v>0</v>
      </c>
      <c r="K80" s="119">
        <v>91594.23133333333</v>
      </c>
      <c r="L80" s="120">
        <v>91594.23133333333</v>
      </c>
      <c r="M80" s="128">
        <v>878</v>
      </c>
      <c r="N80" s="129">
        <v>3331</v>
      </c>
      <c r="O80" s="129">
        <v>1463</v>
      </c>
      <c r="P80" s="130">
        <v>5672</v>
      </c>
      <c r="Q80" s="114">
        <f>Tabela1[[#This Row],[COF_MUN]]/Tabela1[[#This Row],[Total de Alunos]]*Tabela1[[#This Row],[TtAlunosPré]]</f>
        <v>0</v>
      </c>
      <c r="R80" s="114">
        <f>Tabela1[[#This Row],[COF_NUTSIII]]/Tabela1[[#This Row],[Total de Alunos]]*Tabela1[[#This Row],[TtAlunosPré]]</f>
        <v>14178.373609073811</v>
      </c>
      <c r="S80" s="114">
        <f>Tabela1[[#This Row],[COF_NUTSIII+MUN]]/Tabela1[[#This Row],[Total de Alunos]]*Tabela1[[#This Row],[TtAlunosPré]]</f>
        <v>14178.373609073811</v>
      </c>
      <c r="T80" s="114">
        <f>Tabela1[[#This Row],[COF_MUN]]/Tabela1[[#This Row],[Total de Alunos]]*Tabela1[[#This Row],[TtAlunos_Básico]]</f>
        <v>0</v>
      </c>
      <c r="U80" s="114">
        <f>Tabela1[[#This Row],[COF_NUTSIII]]/Tabela1[[#This Row],[Total de Alunos]]*Tabela1[[#This Row],[TtAlunos_Básico]]</f>
        <v>53790.61787223789</v>
      </c>
      <c r="V80" s="114">
        <f>Tabela1[[#This Row],[COF_NUTSIII+MUN]]/Tabela1[[#This Row],[Total de Alunos]]*Tabela1[[#This Row],[TtAlunos_Básico]]</f>
        <v>53790.61787223789</v>
      </c>
      <c r="W80" s="114">
        <f>Tabela1[[#This Row],[COF_MUN]]/Tabela1[[#This Row],[Total de Alunos]]*Tabela1[[#This Row],[TtAlunos_Secundário]]</f>
        <v>0</v>
      </c>
      <c r="X80" s="114">
        <f>Tabela1[[#This Row],[COF_NUTSIII]]/Tabela1[[#This Row],[Total de Alunos]]*Tabela1[[#This Row],[TtAlunos_Secundário]]</f>
        <v>23625.239852021623</v>
      </c>
      <c r="Y80" s="114">
        <f>Tabela1[[#This Row],[COF_NUTSIII+MUN]]/Tabela1[[#This Row],[Total de Alunos]]*Tabela1[[#This Row],[TtAlunos_Secundário]]</f>
        <v>23625.239852021623</v>
      </c>
      <c r="AA80" s="146"/>
    </row>
    <row r="81" spans="1:27" x14ac:dyDescent="0.3">
      <c r="A81" s="76">
        <v>1206</v>
      </c>
      <c r="B81" s="76" t="s">
        <v>350</v>
      </c>
      <c r="C81" s="76" t="s">
        <v>353</v>
      </c>
      <c r="D81" s="76" t="s">
        <v>354</v>
      </c>
      <c r="E81" s="76" t="s">
        <v>355</v>
      </c>
      <c r="F81" s="76" t="s">
        <v>322</v>
      </c>
      <c r="G81" s="76">
        <v>186</v>
      </c>
      <c r="H81" s="76" t="s">
        <v>393</v>
      </c>
      <c r="I81" s="76" t="s">
        <v>399</v>
      </c>
      <c r="J81" s="118">
        <v>296644.03999999998</v>
      </c>
      <c r="K81" s="119">
        <v>30017.989999999998</v>
      </c>
      <c r="L81" s="120">
        <v>326662.02999999997</v>
      </c>
      <c r="M81" s="128">
        <v>60</v>
      </c>
      <c r="N81" s="129">
        <v>190</v>
      </c>
      <c r="O81" s="129">
        <v>60</v>
      </c>
      <c r="P81" s="130">
        <v>310</v>
      </c>
      <c r="Q81" s="114">
        <f>Tabela1[[#This Row],[COF_MUN]]/Tabela1[[#This Row],[Total de Alunos]]*Tabela1[[#This Row],[TtAlunosPré]]</f>
        <v>57414.975483870963</v>
      </c>
      <c r="R81" s="114">
        <f>Tabela1[[#This Row],[COF_NUTSIII]]/Tabela1[[#This Row],[Total de Alunos]]*Tabela1[[#This Row],[TtAlunosPré]]</f>
        <v>5809.9335483870964</v>
      </c>
      <c r="S81" s="114">
        <f>Tabela1[[#This Row],[COF_NUTSIII+MUN]]/Tabela1[[#This Row],[Total de Alunos]]*Tabela1[[#This Row],[TtAlunosPré]]</f>
        <v>63224.90903225806</v>
      </c>
      <c r="T81" s="114">
        <f>Tabela1[[#This Row],[COF_MUN]]/Tabela1[[#This Row],[Total de Alunos]]*Tabela1[[#This Row],[TtAlunos_Básico]]</f>
        <v>181814.08903225805</v>
      </c>
      <c r="U81" s="114">
        <f>Tabela1[[#This Row],[COF_NUTSIII]]/Tabela1[[#This Row],[Total de Alunos]]*Tabela1[[#This Row],[TtAlunos_Básico]]</f>
        <v>18398.122903225805</v>
      </c>
      <c r="V81" s="114">
        <f>Tabela1[[#This Row],[COF_NUTSIII+MUN]]/Tabela1[[#This Row],[Total de Alunos]]*Tabela1[[#This Row],[TtAlunos_Básico]]</f>
        <v>200212.21193548385</v>
      </c>
      <c r="W81" s="114">
        <f>Tabela1[[#This Row],[COF_MUN]]/Tabela1[[#This Row],[Total de Alunos]]*Tabela1[[#This Row],[TtAlunos_Secundário]]</f>
        <v>57414.975483870963</v>
      </c>
      <c r="X81" s="114">
        <f>Tabela1[[#This Row],[COF_NUTSIII]]/Tabela1[[#This Row],[Total de Alunos]]*Tabela1[[#This Row],[TtAlunos_Secundário]]</f>
        <v>5809.9335483870964</v>
      </c>
      <c r="Y81" s="114">
        <f>Tabela1[[#This Row],[COF_NUTSIII+MUN]]/Tabela1[[#This Row],[Total de Alunos]]*Tabela1[[#This Row],[TtAlunos_Secundário]]</f>
        <v>63224.90903225806</v>
      </c>
      <c r="AA81" s="146"/>
    </row>
    <row r="82" spans="1:27" x14ac:dyDescent="0.3">
      <c r="A82" s="76">
        <v>207</v>
      </c>
      <c r="B82" s="76" t="s">
        <v>350</v>
      </c>
      <c r="C82" s="76" t="s">
        <v>353</v>
      </c>
      <c r="D82" s="76" t="s">
        <v>354</v>
      </c>
      <c r="E82" s="76" t="s">
        <v>355</v>
      </c>
      <c r="F82" s="76" t="s">
        <v>327</v>
      </c>
      <c r="G82" s="76">
        <v>184</v>
      </c>
      <c r="H82" s="76" t="s">
        <v>373</v>
      </c>
      <c r="I82" s="76" t="s">
        <v>477</v>
      </c>
      <c r="J82" s="118">
        <v>97750</v>
      </c>
      <c r="K82" s="119">
        <v>58442.553846153845</v>
      </c>
      <c r="L82" s="120">
        <v>156192.55384615384</v>
      </c>
      <c r="M82" s="128">
        <v>112</v>
      </c>
      <c r="N82" s="129">
        <v>352</v>
      </c>
      <c r="O82" s="129">
        <v>120</v>
      </c>
      <c r="P82" s="130">
        <v>584</v>
      </c>
      <c r="Q82" s="114">
        <f>Tabela1[[#This Row],[COF_MUN]]/Tabela1[[#This Row],[Total de Alunos]]*Tabela1[[#This Row],[TtAlunosPré]]</f>
        <v>18746.575342465756</v>
      </c>
      <c r="R82" s="114">
        <f>Tabela1[[#This Row],[COF_NUTSIII]]/Tabela1[[#This Row],[Total de Alunos]]*Tabela1[[#This Row],[TtAlunosPré]]</f>
        <v>11208.16101159115</v>
      </c>
      <c r="S82" s="114">
        <f>Tabela1[[#This Row],[COF_NUTSIII+MUN]]/Tabela1[[#This Row],[Total de Alunos]]*Tabela1[[#This Row],[TtAlunosPré]]</f>
        <v>29954.736354056902</v>
      </c>
      <c r="T82" s="114">
        <f>Tabela1[[#This Row],[COF_MUN]]/Tabela1[[#This Row],[Total de Alunos]]*Tabela1[[#This Row],[TtAlunos_Básico]]</f>
        <v>58917.808219178085</v>
      </c>
      <c r="U82" s="114">
        <f>Tabela1[[#This Row],[COF_NUTSIII]]/Tabela1[[#This Row],[Total de Alunos]]*Tabela1[[#This Row],[TtAlunos_Básico]]</f>
        <v>35225.648893572186</v>
      </c>
      <c r="V82" s="114">
        <f>Tabela1[[#This Row],[COF_NUTSIII+MUN]]/Tabela1[[#This Row],[Total de Alunos]]*Tabela1[[#This Row],[TtAlunos_Básico]]</f>
        <v>94143.457112750271</v>
      </c>
      <c r="W82" s="114">
        <f>Tabela1[[#This Row],[COF_MUN]]/Tabela1[[#This Row],[Total de Alunos]]*Tabela1[[#This Row],[TtAlunos_Secundário]]</f>
        <v>20085.616438356166</v>
      </c>
      <c r="X82" s="114">
        <f>Tabela1[[#This Row],[COF_NUTSIII]]/Tabela1[[#This Row],[Total de Alunos]]*Tabela1[[#This Row],[TtAlunos_Secundário]]</f>
        <v>12008.743940990516</v>
      </c>
      <c r="Y82" s="114">
        <f>Tabela1[[#This Row],[COF_NUTSIII+MUN]]/Tabela1[[#This Row],[Total de Alunos]]*Tabela1[[#This Row],[TtAlunos_Secundário]]</f>
        <v>32094.360379346683</v>
      </c>
      <c r="AA82" s="146"/>
    </row>
    <row r="83" spans="1:27" x14ac:dyDescent="0.3">
      <c r="A83" s="76">
        <v>1207</v>
      </c>
      <c r="B83" s="76" t="s">
        <v>350</v>
      </c>
      <c r="C83" s="76" t="s">
        <v>353</v>
      </c>
      <c r="D83" s="76" t="s">
        <v>354</v>
      </c>
      <c r="E83" s="76" t="s">
        <v>355</v>
      </c>
      <c r="F83" s="76" t="s">
        <v>322</v>
      </c>
      <c r="G83" s="76">
        <v>186</v>
      </c>
      <c r="H83" s="76" t="s">
        <v>393</v>
      </c>
      <c r="I83" s="76" t="s">
        <v>400</v>
      </c>
      <c r="J83" s="118">
        <v>596780.74</v>
      </c>
      <c r="K83" s="119">
        <v>30017.989999999998</v>
      </c>
      <c r="L83" s="120">
        <v>626798.73</v>
      </c>
      <c r="M83" s="128">
        <v>531</v>
      </c>
      <c r="N83" s="129">
        <v>2067</v>
      </c>
      <c r="O83" s="129">
        <v>699</v>
      </c>
      <c r="P83" s="130">
        <v>3297</v>
      </c>
      <c r="Q83" s="114">
        <f>Tabela1[[#This Row],[COF_MUN]]/Tabela1[[#This Row],[Total de Alunos]]*Tabela1[[#This Row],[TtAlunosPré]]</f>
        <v>96114.823457688806</v>
      </c>
      <c r="R83" s="114">
        <f>Tabela1[[#This Row],[COF_NUTSIII]]/Tabela1[[#This Row],[Total de Alunos]]*Tabela1[[#This Row],[TtAlunosPré]]</f>
        <v>4834.5625386715192</v>
      </c>
      <c r="S83" s="114">
        <f>Tabela1[[#This Row],[COF_NUTSIII+MUN]]/Tabela1[[#This Row],[Total de Alunos]]*Tabela1[[#This Row],[TtAlunosPré]]</f>
        <v>100949.38599636033</v>
      </c>
      <c r="T83" s="114">
        <f>Tabela1[[#This Row],[COF_MUN]]/Tabela1[[#This Row],[Total de Alunos]]*Tabela1[[#This Row],[TtAlunos_Básico]]</f>
        <v>374141.88340309367</v>
      </c>
      <c r="U83" s="114">
        <f>Tabela1[[#This Row],[COF_NUTSIII]]/Tabela1[[#This Row],[Total de Alunos]]*Tabela1[[#This Row],[TtAlunos_Básico]]</f>
        <v>18819.285814376704</v>
      </c>
      <c r="V83" s="114">
        <f>Tabela1[[#This Row],[COF_NUTSIII+MUN]]/Tabela1[[#This Row],[Total de Alunos]]*Tabela1[[#This Row],[TtAlunos_Básico]]</f>
        <v>392961.16921747045</v>
      </c>
      <c r="W83" s="114">
        <f>Tabela1[[#This Row],[COF_MUN]]/Tabela1[[#This Row],[Total de Alunos]]*Tabela1[[#This Row],[TtAlunos_Secundário]]</f>
        <v>126524.03313921746</v>
      </c>
      <c r="X83" s="114">
        <f>Tabela1[[#This Row],[COF_NUTSIII]]/Tabela1[[#This Row],[Total de Alunos]]*Tabela1[[#This Row],[TtAlunos_Secundário]]</f>
        <v>6364.1416469517735</v>
      </c>
      <c r="Y83" s="114">
        <f>Tabela1[[#This Row],[COF_NUTSIII+MUN]]/Tabela1[[#This Row],[Total de Alunos]]*Tabela1[[#This Row],[TtAlunos_Secundário]]</f>
        <v>132888.17478616926</v>
      </c>
      <c r="AA83" s="146"/>
    </row>
    <row r="84" spans="1:27" x14ac:dyDescent="0.3">
      <c r="A84" s="76">
        <v>1410</v>
      </c>
      <c r="B84" s="76" t="s">
        <v>350</v>
      </c>
      <c r="C84" s="76" t="s">
        <v>353</v>
      </c>
      <c r="D84" s="76" t="s">
        <v>484</v>
      </c>
      <c r="E84" s="76" t="s">
        <v>485</v>
      </c>
      <c r="F84" s="76" t="s">
        <v>333</v>
      </c>
      <c r="G84" s="76" t="s">
        <v>308</v>
      </c>
      <c r="H84" s="76" t="s">
        <v>532</v>
      </c>
      <c r="I84" s="76" t="s">
        <v>546</v>
      </c>
      <c r="J84" s="118">
        <v>0</v>
      </c>
      <c r="K84" s="119">
        <v>292092.53769230773</v>
      </c>
      <c r="L84" s="120">
        <v>292092.53769230773</v>
      </c>
      <c r="M84" s="128">
        <v>536</v>
      </c>
      <c r="N84" s="129">
        <v>1899</v>
      </c>
      <c r="O84" s="129">
        <v>801</v>
      </c>
      <c r="P84" s="130">
        <v>3236</v>
      </c>
      <c r="Q84" s="114">
        <f>Tabela1[[#This Row],[COF_MUN]]/Tabela1[[#This Row],[Total de Alunos]]*Tabela1[[#This Row],[TtAlunosPré]]</f>
        <v>0</v>
      </c>
      <c r="R84" s="114">
        <f>Tabela1[[#This Row],[COF_NUTSIII]]/Tabela1[[#This Row],[Total de Alunos]]*Tabela1[[#This Row],[TtAlunosPré]]</f>
        <v>48381.211434819823</v>
      </c>
      <c r="S84" s="114">
        <f>Tabela1[[#This Row],[COF_NUTSIII+MUN]]/Tabela1[[#This Row],[Total de Alunos]]*Tabela1[[#This Row],[TtAlunosPré]]</f>
        <v>48381.211434819823</v>
      </c>
      <c r="T84" s="114">
        <f>Tabela1[[#This Row],[COF_MUN]]/Tabela1[[#This Row],[Total de Alunos]]*Tabela1[[#This Row],[TtAlunos_Básico]]</f>
        <v>0</v>
      </c>
      <c r="U84" s="114">
        <f>Tabela1[[#This Row],[COF_NUTSIII]]/Tabela1[[#This Row],[Total de Alunos]]*Tabela1[[#This Row],[TtAlunos_Básico]]</f>
        <v>171410.29946776651</v>
      </c>
      <c r="V84" s="114">
        <f>Tabela1[[#This Row],[COF_NUTSIII+MUN]]/Tabela1[[#This Row],[Total de Alunos]]*Tabela1[[#This Row],[TtAlunos_Básico]]</f>
        <v>171410.29946776651</v>
      </c>
      <c r="W84" s="114">
        <f>Tabela1[[#This Row],[COF_MUN]]/Tabela1[[#This Row],[Total de Alunos]]*Tabela1[[#This Row],[TtAlunos_Secundário]]</f>
        <v>0</v>
      </c>
      <c r="X84" s="114">
        <f>Tabela1[[#This Row],[COF_NUTSIII]]/Tabela1[[#This Row],[Total de Alunos]]*Tabela1[[#This Row],[TtAlunos_Secundário]]</f>
        <v>72301.026789721407</v>
      </c>
      <c r="Y84" s="114">
        <f>Tabela1[[#This Row],[COF_NUTSIII+MUN]]/Tabela1[[#This Row],[Total de Alunos]]*Tabela1[[#This Row],[TtAlunos_Secundário]]</f>
        <v>72301.026789721407</v>
      </c>
      <c r="AA84" s="146"/>
    </row>
    <row r="85" spans="1:27" x14ac:dyDescent="0.3">
      <c r="A85" s="76">
        <v>107</v>
      </c>
      <c r="B85" s="76" t="s">
        <v>350</v>
      </c>
      <c r="C85" s="76" t="s">
        <v>353</v>
      </c>
      <c r="D85" s="76" t="s">
        <v>408</v>
      </c>
      <c r="E85" s="76" t="s">
        <v>409</v>
      </c>
      <c r="F85" s="76" t="s">
        <v>325</v>
      </c>
      <c r="G85" s="76" t="s">
        <v>299</v>
      </c>
      <c r="H85" s="76" t="s">
        <v>445</v>
      </c>
      <c r="I85" s="76" t="s">
        <v>447</v>
      </c>
      <c r="J85" s="118">
        <v>148444.82</v>
      </c>
      <c r="K85" s="119">
        <v>52941.176470588238</v>
      </c>
      <c r="L85" s="120">
        <v>201385.99647058826</v>
      </c>
      <c r="M85" s="128">
        <v>798</v>
      </c>
      <c r="N85" s="129">
        <v>3341</v>
      </c>
      <c r="O85" s="129">
        <v>1828</v>
      </c>
      <c r="P85" s="130">
        <v>5967</v>
      </c>
      <c r="Q85" s="114">
        <f>Tabela1[[#This Row],[COF_MUN]]/Tabela1[[#This Row],[Total de Alunos]]*Tabela1[[#This Row],[TtAlunosPré]]</f>
        <v>19852.348979386628</v>
      </c>
      <c r="R85" s="114">
        <f>Tabela1[[#This Row],[COF_NUTSIII]]/Tabela1[[#This Row],[Total de Alunos]]*Tabela1[[#This Row],[TtAlunosPré]]</f>
        <v>7080.1171147191917</v>
      </c>
      <c r="S85" s="114">
        <f>Tabela1[[#This Row],[COF_NUTSIII+MUN]]/Tabela1[[#This Row],[Total de Alunos]]*Tabela1[[#This Row],[TtAlunosPré]]</f>
        <v>26932.466094105821</v>
      </c>
      <c r="T85" s="114">
        <f>Tabela1[[#This Row],[COF_MUN]]/Tabela1[[#This Row],[Total de Alunos]]*Tabela1[[#This Row],[TtAlunos_Básico]]</f>
        <v>83116.162832244008</v>
      </c>
      <c r="U85" s="114">
        <f>Tabela1[[#This Row],[COF_NUTSIII]]/Tabela1[[#This Row],[Total de Alunos]]*Tabela1[[#This Row],[TtAlunos_Básico]]</f>
        <v>29642.445213379473</v>
      </c>
      <c r="V85" s="114">
        <f>Tabela1[[#This Row],[COF_NUTSIII+MUN]]/Tabela1[[#This Row],[Total de Alunos]]*Tabela1[[#This Row],[TtAlunos_Básico]]</f>
        <v>112758.60804562351</v>
      </c>
      <c r="W85" s="114">
        <f>Tabela1[[#This Row],[COF_MUN]]/Tabela1[[#This Row],[Total de Alunos]]*Tabela1[[#This Row],[TtAlunos_Secundário]]</f>
        <v>45476.308188369367</v>
      </c>
      <c r="X85" s="114">
        <f>Tabela1[[#This Row],[COF_NUTSIII]]/Tabela1[[#This Row],[Total de Alunos]]*Tabela1[[#This Row],[TtAlunos_Secundário]]</f>
        <v>16218.614142489576</v>
      </c>
      <c r="Y85" s="114">
        <f>Tabela1[[#This Row],[COF_NUTSIII+MUN]]/Tabela1[[#This Row],[Total de Alunos]]*Tabela1[[#This Row],[TtAlunos_Secundário]]</f>
        <v>61694.92233085895</v>
      </c>
      <c r="AA85" s="146"/>
    </row>
    <row r="86" spans="1:27" x14ac:dyDescent="0.3">
      <c r="A86" s="76">
        <v>306</v>
      </c>
      <c r="B86" s="76" t="s">
        <v>350</v>
      </c>
      <c r="C86" s="76" t="s">
        <v>353</v>
      </c>
      <c r="D86" s="76" t="s">
        <v>408</v>
      </c>
      <c r="E86" s="76" t="s">
        <v>409</v>
      </c>
      <c r="F86" s="76" t="s">
        <v>330</v>
      </c>
      <c r="G86" s="76">
        <v>112</v>
      </c>
      <c r="H86" s="76" t="s">
        <v>463</v>
      </c>
      <c r="I86" s="76" t="s">
        <v>509</v>
      </c>
      <c r="J86" s="118">
        <v>735232.39</v>
      </c>
      <c r="K86" s="119">
        <v>44429.640000000007</v>
      </c>
      <c r="L86" s="120">
        <v>779662.03</v>
      </c>
      <c r="M86" s="128">
        <v>858</v>
      </c>
      <c r="N86" s="129">
        <v>3078</v>
      </c>
      <c r="O86" s="129">
        <v>936</v>
      </c>
      <c r="P86" s="130">
        <v>4872</v>
      </c>
      <c r="Q86" s="114">
        <f>Tabela1[[#This Row],[COF_MUN]]/Tabela1[[#This Row],[Total de Alunos]]*Tabela1[[#This Row],[TtAlunosPré]]</f>
        <v>129480.58099753695</v>
      </c>
      <c r="R86" s="114">
        <f>Tabela1[[#This Row],[COF_NUTSIII]]/Tabela1[[#This Row],[Total de Alunos]]*Tabela1[[#This Row],[TtAlunosPré]]</f>
        <v>7824.4316748768488</v>
      </c>
      <c r="S86" s="114">
        <f>Tabela1[[#This Row],[COF_NUTSIII+MUN]]/Tabela1[[#This Row],[Total de Alunos]]*Tabela1[[#This Row],[TtAlunosPré]]</f>
        <v>137305.01267241381</v>
      </c>
      <c r="T86" s="114">
        <f>Tabela1[[#This Row],[COF_MUN]]/Tabela1[[#This Row],[Total de Alunos]]*Tabela1[[#This Row],[TtAlunos_Básico]]</f>
        <v>464500.26609605912</v>
      </c>
      <c r="U86" s="114">
        <f>Tabela1[[#This Row],[COF_NUTSIII]]/Tabela1[[#This Row],[Total de Alunos]]*Tabela1[[#This Row],[TtAlunos_Básico]]</f>
        <v>28069.464679802961</v>
      </c>
      <c r="V86" s="114">
        <f>Tabela1[[#This Row],[COF_NUTSIII+MUN]]/Tabela1[[#This Row],[Total de Alunos]]*Tabela1[[#This Row],[TtAlunos_Básico]]</f>
        <v>492569.73077586212</v>
      </c>
      <c r="W86" s="114">
        <f>Tabela1[[#This Row],[COF_MUN]]/Tabela1[[#This Row],[Total de Alunos]]*Tabela1[[#This Row],[TtAlunos_Secundário]]</f>
        <v>141251.54290640395</v>
      </c>
      <c r="X86" s="114">
        <f>Tabela1[[#This Row],[COF_NUTSIII]]/Tabela1[[#This Row],[Total de Alunos]]*Tabela1[[#This Row],[TtAlunos_Secundário]]</f>
        <v>8535.743645320199</v>
      </c>
      <c r="Y86" s="114">
        <f>Tabela1[[#This Row],[COF_NUTSIII+MUN]]/Tabela1[[#This Row],[Total de Alunos]]*Tabela1[[#This Row],[TtAlunos_Secundário]]</f>
        <v>149787.28655172416</v>
      </c>
      <c r="AA86" s="146"/>
    </row>
    <row r="87" spans="1:27" x14ac:dyDescent="0.3">
      <c r="A87" s="76">
        <v>108</v>
      </c>
      <c r="B87" s="76" t="s">
        <v>350</v>
      </c>
      <c r="C87" s="76" t="s">
        <v>353</v>
      </c>
      <c r="D87" s="76" t="s">
        <v>484</v>
      </c>
      <c r="E87" s="76" t="s">
        <v>485</v>
      </c>
      <c r="F87" s="76" t="s">
        <v>335</v>
      </c>
      <c r="G87" s="76" t="s">
        <v>304</v>
      </c>
      <c r="H87" s="76" t="s">
        <v>445</v>
      </c>
      <c r="I87" s="76" t="s">
        <v>572</v>
      </c>
      <c r="J87" s="118">
        <v>0</v>
      </c>
      <c r="K87" s="119">
        <v>261614.17909090911</v>
      </c>
      <c r="L87" s="120">
        <v>261614.17909090911</v>
      </c>
      <c r="M87" s="128">
        <v>672</v>
      </c>
      <c r="N87" s="129">
        <v>2210</v>
      </c>
      <c r="O87" s="129">
        <v>731</v>
      </c>
      <c r="P87" s="130">
        <v>3613</v>
      </c>
      <c r="Q87" s="114">
        <f>Tabela1[[#This Row],[COF_MUN]]/Tabela1[[#This Row],[Total de Alunos]]*Tabela1[[#This Row],[TtAlunosPré]]</f>
        <v>0</v>
      </c>
      <c r="R87" s="114">
        <f>Tabela1[[#This Row],[COF_NUTSIII]]/Tabela1[[#This Row],[Total de Alunos]]*Tabela1[[#This Row],[TtAlunosPré]]</f>
        <v>48658.93394660695</v>
      </c>
      <c r="S87" s="114">
        <f>Tabela1[[#This Row],[COF_NUTSIII+MUN]]/Tabela1[[#This Row],[Total de Alunos]]*Tabela1[[#This Row],[TtAlunosPré]]</f>
        <v>48658.93394660695</v>
      </c>
      <c r="T87" s="114">
        <f>Tabela1[[#This Row],[COF_MUN]]/Tabela1[[#This Row],[Total de Alunos]]*Tabela1[[#This Row],[TtAlunos_Básico]]</f>
        <v>0</v>
      </c>
      <c r="U87" s="114">
        <f>Tabela1[[#This Row],[COF_NUTSIII]]/Tabela1[[#This Row],[Total de Alunos]]*Tabela1[[#This Row],[TtAlunos_Básico]]</f>
        <v>160024.17265178775</v>
      </c>
      <c r="V87" s="114">
        <f>Tabela1[[#This Row],[COF_NUTSIII+MUN]]/Tabela1[[#This Row],[Total de Alunos]]*Tabela1[[#This Row],[TtAlunos_Básico]]</f>
        <v>160024.17265178775</v>
      </c>
      <c r="W87" s="114">
        <f>Tabela1[[#This Row],[COF_MUN]]/Tabela1[[#This Row],[Total de Alunos]]*Tabela1[[#This Row],[TtAlunos_Secundário]]</f>
        <v>0</v>
      </c>
      <c r="X87" s="114">
        <f>Tabela1[[#This Row],[COF_NUTSIII]]/Tabela1[[#This Row],[Total de Alunos]]*Tabela1[[#This Row],[TtAlunos_Secundário]]</f>
        <v>52931.07249251441</v>
      </c>
      <c r="Y87" s="114">
        <f>Tabela1[[#This Row],[COF_NUTSIII+MUN]]/Tabela1[[#This Row],[Total de Alunos]]*Tabela1[[#This Row],[TtAlunos_Secundário]]</f>
        <v>52931.07249251441</v>
      </c>
      <c r="AA87" s="146"/>
    </row>
    <row r="88" spans="1:27" x14ac:dyDescent="0.3">
      <c r="A88" s="76">
        <v>704</v>
      </c>
      <c r="B88" s="76" t="s">
        <v>350</v>
      </c>
      <c r="C88" s="76" t="s">
        <v>353</v>
      </c>
      <c r="D88" s="76" t="s">
        <v>354</v>
      </c>
      <c r="E88" s="76" t="s">
        <v>355</v>
      </c>
      <c r="F88" s="76" t="s">
        <v>319</v>
      </c>
      <c r="G88" s="76">
        <v>187</v>
      </c>
      <c r="H88" s="76" t="s">
        <v>356</v>
      </c>
      <c r="I88" s="76" t="s">
        <v>360</v>
      </c>
      <c r="J88" s="118">
        <v>77350</v>
      </c>
      <c r="K88" s="119">
        <v>40190.05071428571</v>
      </c>
      <c r="L88" s="120">
        <v>117540.05071428571</v>
      </c>
      <c r="M88" s="128">
        <v>269</v>
      </c>
      <c r="N88" s="129">
        <v>946</v>
      </c>
      <c r="O88" s="129">
        <v>480</v>
      </c>
      <c r="P88" s="130">
        <v>1695</v>
      </c>
      <c r="Q88" s="114">
        <f>Tabela1[[#This Row],[COF_MUN]]/Tabela1[[#This Row],[Total de Alunos]]*Tabela1[[#This Row],[TtAlunosPré]]</f>
        <v>12275.604719764011</v>
      </c>
      <c r="R88" s="114">
        <f>Tabela1[[#This Row],[COF_NUTSIII]]/Tabela1[[#This Row],[Total de Alunos]]*Tabela1[[#This Row],[TtAlunosPré]]</f>
        <v>6378.2440366624523</v>
      </c>
      <c r="S88" s="114">
        <f>Tabela1[[#This Row],[COF_NUTSIII+MUN]]/Tabela1[[#This Row],[Total de Alunos]]*Tabela1[[#This Row],[TtAlunosPré]]</f>
        <v>18653.848756426461</v>
      </c>
      <c r="T88" s="114">
        <f>Tabela1[[#This Row],[COF_MUN]]/Tabela1[[#This Row],[Total de Alunos]]*Tabela1[[#This Row],[TtAlunos_Básico]]</f>
        <v>43169.970501474927</v>
      </c>
      <c r="U88" s="114">
        <f>Tabela1[[#This Row],[COF_NUTSIII]]/Tabela1[[#This Row],[Total de Alunos]]*Tabela1[[#This Row],[TtAlunos_Básico]]</f>
        <v>22430.553378002525</v>
      </c>
      <c r="V88" s="114">
        <f>Tabela1[[#This Row],[COF_NUTSIII+MUN]]/Tabela1[[#This Row],[Total de Alunos]]*Tabela1[[#This Row],[TtAlunos_Básico]]</f>
        <v>65600.523879477449</v>
      </c>
      <c r="W88" s="114">
        <f>Tabela1[[#This Row],[COF_MUN]]/Tabela1[[#This Row],[Total de Alunos]]*Tabela1[[#This Row],[TtAlunos_Secundário]]</f>
        <v>21904.424778761062</v>
      </c>
      <c r="X88" s="114">
        <f>Tabela1[[#This Row],[COF_NUTSIII]]/Tabela1[[#This Row],[Total de Alunos]]*Tabela1[[#This Row],[TtAlunos_Secundário]]</f>
        <v>11381.253299620732</v>
      </c>
      <c r="Y88" s="114">
        <f>Tabela1[[#This Row],[COF_NUTSIII+MUN]]/Tabela1[[#This Row],[Total de Alunos]]*Tabela1[[#This Row],[TtAlunos_Secundário]]</f>
        <v>33285.678078381789</v>
      </c>
      <c r="AA88" s="146"/>
    </row>
    <row r="89" spans="1:27" x14ac:dyDescent="0.3">
      <c r="A89" s="76">
        <v>705</v>
      </c>
      <c r="B89" s="76" t="s">
        <v>350</v>
      </c>
      <c r="C89" s="76" t="s">
        <v>353</v>
      </c>
      <c r="D89" s="76" t="s">
        <v>354</v>
      </c>
      <c r="E89" s="76" t="s">
        <v>355</v>
      </c>
      <c r="F89" s="76" t="s">
        <v>319</v>
      </c>
      <c r="G89" s="76">
        <v>187</v>
      </c>
      <c r="H89" s="76" t="s">
        <v>356</v>
      </c>
      <c r="I89" s="76" t="s">
        <v>356</v>
      </c>
      <c r="J89" s="118">
        <v>316441.05</v>
      </c>
      <c r="K89" s="119">
        <v>40190.05071428571</v>
      </c>
      <c r="L89" s="120">
        <v>356631.10071428568</v>
      </c>
      <c r="M89" s="128">
        <v>1396</v>
      </c>
      <c r="N89" s="129">
        <v>5017</v>
      </c>
      <c r="O89" s="129">
        <v>2219</v>
      </c>
      <c r="P89" s="130">
        <v>8632</v>
      </c>
      <c r="Q89" s="114">
        <f>Tabela1[[#This Row],[COF_MUN]]/Tabela1[[#This Row],[Total de Alunos]]*Tabela1[[#This Row],[TtAlunosPré]]</f>
        <v>51176.054888785911</v>
      </c>
      <c r="R89" s="114">
        <f>Tabela1[[#This Row],[COF_NUTSIII]]/Tabela1[[#This Row],[Total de Alunos]]*Tabela1[[#This Row],[TtAlunosPré]]</f>
        <v>6499.6884612074664</v>
      </c>
      <c r="S89" s="114">
        <f>Tabela1[[#This Row],[COF_NUTSIII+MUN]]/Tabela1[[#This Row],[Total de Alunos]]*Tabela1[[#This Row],[TtAlunosPré]]</f>
        <v>57675.743349993376</v>
      </c>
      <c r="T89" s="114">
        <f>Tabela1[[#This Row],[COF_MUN]]/Tabela1[[#This Row],[Total de Alunos]]*Tabela1[[#This Row],[TtAlunos_Básico]]</f>
        <v>183918.52963971268</v>
      </c>
      <c r="U89" s="114">
        <f>Tabela1[[#This Row],[COF_NUTSIII]]/Tabela1[[#This Row],[Total de Alunos]]*Tabela1[[#This Row],[TtAlunos_Básico]]</f>
        <v>23358.837399625972</v>
      </c>
      <c r="V89" s="114">
        <f>Tabela1[[#This Row],[COF_NUTSIII+MUN]]/Tabela1[[#This Row],[Total de Alunos]]*Tabela1[[#This Row],[TtAlunos_Básico]]</f>
        <v>207277.36703933869</v>
      </c>
      <c r="W89" s="114">
        <f>Tabela1[[#This Row],[COF_MUN]]/Tabela1[[#This Row],[Total de Alunos]]*Tabela1[[#This Row],[TtAlunos_Secundário]]</f>
        <v>81346.465471501389</v>
      </c>
      <c r="X89" s="114">
        <f>Tabela1[[#This Row],[COF_NUTSIII]]/Tabela1[[#This Row],[Total de Alunos]]*Tabela1[[#This Row],[TtAlunos_Secundário]]</f>
        <v>10331.524853452269</v>
      </c>
      <c r="Y89" s="114">
        <f>Tabela1[[#This Row],[COF_NUTSIII+MUN]]/Tabela1[[#This Row],[Total de Alunos]]*Tabela1[[#This Row],[TtAlunos_Secundário]]</f>
        <v>91677.990324953658</v>
      </c>
      <c r="AA89" s="146"/>
    </row>
    <row r="90" spans="1:27" x14ac:dyDescent="0.3">
      <c r="A90" s="76">
        <v>307</v>
      </c>
      <c r="B90" s="76" t="s">
        <v>350</v>
      </c>
      <c r="C90" s="76" t="s">
        <v>353</v>
      </c>
      <c r="D90" s="76" t="s">
        <v>408</v>
      </c>
      <c r="E90" s="76" t="s">
        <v>409</v>
      </c>
      <c r="F90" s="76" t="s">
        <v>326</v>
      </c>
      <c r="G90" s="76">
        <v>119</v>
      </c>
      <c r="H90" s="76" t="s">
        <v>463</v>
      </c>
      <c r="I90" s="76" t="s">
        <v>465</v>
      </c>
      <c r="J90" s="118">
        <v>201129.12</v>
      </c>
      <c r="K90" s="119">
        <v>425629.25624999998</v>
      </c>
      <c r="L90" s="120">
        <v>626758.37624999997</v>
      </c>
      <c r="M90" s="128">
        <v>1090</v>
      </c>
      <c r="N90" s="129">
        <v>3909</v>
      </c>
      <c r="O90" s="129">
        <v>1532</v>
      </c>
      <c r="P90" s="130">
        <v>6531</v>
      </c>
      <c r="Q90" s="114">
        <f>Tabela1[[#This Row],[COF_MUN]]/Tabela1[[#This Row],[Total de Alunos]]*Tabela1[[#This Row],[TtAlunosPré]]</f>
        <v>33567.714101975194</v>
      </c>
      <c r="R90" s="114">
        <f>Tabela1[[#This Row],[COF_NUTSIII]]/Tabela1[[#This Row],[Total de Alunos]]*Tabela1[[#This Row],[TtAlunosPré]]</f>
        <v>71035.965290537439</v>
      </c>
      <c r="S90" s="114">
        <f>Tabela1[[#This Row],[COF_NUTSIII+MUN]]/Tabela1[[#This Row],[Total de Alunos]]*Tabela1[[#This Row],[TtAlunosPré]]</f>
        <v>104603.67939251263</v>
      </c>
      <c r="T90" s="114">
        <f>Tabela1[[#This Row],[COF_MUN]]/Tabela1[[#This Row],[Total de Alunos]]*Tabela1[[#This Row],[TtAlunos_Básico]]</f>
        <v>120381.82974735874</v>
      </c>
      <c r="U90" s="114">
        <f>Tabela1[[#This Row],[COF_NUTSIII]]/Tabela1[[#This Row],[Total de Alunos]]*Tabela1[[#This Row],[TtAlunos_Básico]]</f>
        <v>254751.9158905604</v>
      </c>
      <c r="V90" s="114">
        <f>Tabela1[[#This Row],[COF_NUTSIII+MUN]]/Tabela1[[#This Row],[Total de Alunos]]*Tabela1[[#This Row],[TtAlunos_Básico]]</f>
        <v>375133.74563791911</v>
      </c>
      <c r="W90" s="114">
        <f>Tabela1[[#This Row],[COF_MUN]]/Tabela1[[#This Row],[Total de Alunos]]*Tabela1[[#This Row],[TtAlunos_Secundário]]</f>
        <v>47179.576150666049</v>
      </c>
      <c r="X90" s="114">
        <f>Tabela1[[#This Row],[COF_NUTSIII]]/Tabela1[[#This Row],[Total de Alunos]]*Tabela1[[#This Row],[TtAlunos_Secundário]]</f>
        <v>99841.375068902154</v>
      </c>
      <c r="Y90" s="114">
        <f>Tabela1[[#This Row],[COF_NUTSIII+MUN]]/Tabela1[[#This Row],[Total de Alunos]]*Tabela1[[#This Row],[TtAlunos_Secundário]]</f>
        <v>147020.9512195682</v>
      </c>
      <c r="AA90" s="146"/>
    </row>
    <row r="91" spans="1:27" x14ac:dyDescent="0.3">
      <c r="A91" s="76">
        <v>805</v>
      </c>
      <c r="B91" s="76" t="s">
        <v>350</v>
      </c>
      <c r="C91" s="76" t="s">
        <v>353</v>
      </c>
      <c r="D91" s="76" t="s">
        <v>321</v>
      </c>
      <c r="E91" s="76" t="s">
        <v>377</v>
      </c>
      <c r="F91" s="76" t="s">
        <v>321</v>
      </c>
      <c r="G91" s="76">
        <v>150</v>
      </c>
      <c r="H91" s="76" t="s">
        <v>378</v>
      </c>
      <c r="I91" s="76" t="s">
        <v>378</v>
      </c>
      <c r="J91" s="118">
        <v>0</v>
      </c>
      <c r="K91" s="119">
        <v>0</v>
      </c>
      <c r="L91" s="120">
        <v>0</v>
      </c>
      <c r="M91" s="128">
        <v>1706</v>
      </c>
      <c r="N91" s="129">
        <v>6469</v>
      </c>
      <c r="O91" s="129">
        <v>2500</v>
      </c>
      <c r="P91" s="130">
        <v>10675</v>
      </c>
      <c r="Q91" s="114">
        <f>Tabela1[[#This Row],[COF_MUN]]/Tabela1[[#This Row],[Total de Alunos]]*Tabela1[[#This Row],[TtAlunosPré]]</f>
        <v>0</v>
      </c>
      <c r="R91" s="114">
        <f>Tabela1[[#This Row],[COF_NUTSIII]]/Tabela1[[#This Row],[Total de Alunos]]*Tabela1[[#This Row],[TtAlunosPré]]</f>
        <v>0</v>
      </c>
      <c r="S91" s="114">
        <f>Tabela1[[#This Row],[COF_NUTSIII+MUN]]/Tabela1[[#This Row],[Total de Alunos]]*Tabela1[[#This Row],[TtAlunosPré]]</f>
        <v>0</v>
      </c>
      <c r="T91" s="114">
        <f>Tabela1[[#This Row],[COF_MUN]]/Tabela1[[#This Row],[Total de Alunos]]*Tabela1[[#This Row],[TtAlunos_Básico]]</f>
        <v>0</v>
      </c>
      <c r="U91" s="114">
        <f>Tabela1[[#This Row],[COF_NUTSIII]]/Tabela1[[#This Row],[Total de Alunos]]*Tabela1[[#This Row],[TtAlunos_Básico]]</f>
        <v>0</v>
      </c>
      <c r="V91" s="114">
        <f>Tabela1[[#This Row],[COF_NUTSIII+MUN]]/Tabela1[[#This Row],[Total de Alunos]]*Tabela1[[#This Row],[TtAlunos_Básico]]</f>
        <v>0</v>
      </c>
      <c r="W91" s="114">
        <f>Tabela1[[#This Row],[COF_MUN]]/Tabela1[[#This Row],[Total de Alunos]]*Tabela1[[#This Row],[TtAlunos_Secundário]]</f>
        <v>0</v>
      </c>
      <c r="X91" s="114">
        <f>Tabela1[[#This Row],[COF_NUTSIII]]/Tabela1[[#This Row],[Total de Alunos]]*Tabela1[[#This Row],[TtAlunos_Secundário]]</f>
        <v>0</v>
      </c>
      <c r="Y91" s="114">
        <f>Tabela1[[#This Row],[COF_NUTSIII+MUN]]/Tabela1[[#This Row],[Total de Alunos]]*Tabela1[[#This Row],[TtAlunos_Secundário]]</f>
        <v>0</v>
      </c>
      <c r="AA91" s="146"/>
    </row>
    <row r="92" spans="1:27" x14ac:dyDescent="0.3">
      <c r="A92" s="76">
        <v>1303</v>
      </c>
      <c r="B92" s="76" t="s">
        <v>350</v>
      </c>
      <c r="C92" s="76" t="s">
        <v>353</v>
      </c>
      <c r="D92" s="76" t="s">
        <v>408</v>
      </c>
      <c r="E92" s="76" t="s">
        <v>409</v>
      </c>
      <c r="F92" s="76" t="s">
        <v>338</v>
      </c>
      <c r="G92" s="76" t="s">
        <v>296</v>
      </c>
      <c r="H92" s="76" t="s">
        <v>448</v>
      </c>
      <c r="I92" s="76" t="s">
        <v>612</v>
      </c>
      <c r="J92" s="118">
        <v>0</v>
      </c>
      <c r="K92" s="119">
        <v>608447.2854545454</v>
      </c>
      <c r="L92" s="120">
        <v>608447.2854545454</v>
      </c>
      <c r="M92" s="128">
        <v>1278</v>
      </c>
      <c r="N92" s="129">
        <v>4996</v>
      </c>
      <c r="O92" s="129">
        <v>1916</v>
      </c>
      <c r="P92" s="130">
        <v>8190</v>
      </c>
      <c r="Q92" s="114">
        <f>Tabela1[[#This Row],[COF_MUN]]/Tabela1[[#This Row],[Total de Alunos]]*Tabela1[[#This Row],[TtAlunosPré]]</f>
        <v>0</v>
      </c>
      <c r="R92" s="114">
        <f>Tabela1[[#This Row],[COF_NUTSIII]]/Tabela1[[#This Row],[Total de Alunos]]*Tabela1[[#This Row],[TtAlunosPré]]</f>
        <v>94944.52146653345</v>
      </c>
      <c r="S92" s="114">
        <f>Tabela1[[#This Row],[COF_NUTSIII+MUN]]/Tabela1[[#This Row],[Total de Alunos]]*Tabela1[[#This Row],[TtAlunosPré]]</f>
        <v>94944.52146653345</v>
      </c>
      <c r="T92" s="114">
        <f>Tabela1[[#This Row],[COF_MUN]]/Tabela1[[#This Row],[Total de Alunos]]*Tabela1[[#This Row],[TtAlunos_Básico]]</f>
        <v>0</v>
      </c>
      <c r="U92" s="114">
        <f>Tabela1[[#This Row],[COF_NUTSIII]]/Tabela1[[#This Row],[Total de Alunos]]*Tabela1[[#This Row],[TtAlunos_Básico]]</f>
        <v>371160.27327605721</v>
      </c>
      <c r="V92" s="114">
        <f>Tabela1[[#This Row],[COF_NUTSIII+MUN]]/Tabela1[[#This Row],[Total de Alunos]]*Tabela1[[#This Row],[TtAlunos_Básico]]</f>
        <v>371160.27327605721</v>
      </c>
      <c r="W92" s="114">
        <f>Tabela1[[#This Row],[COF_MUN]]/Tabela1[[#This Row],[Total de Alunos]]*Tabela1[[#This Row],[TtAlunos_Secundário]]</f>
        <v>0</v>
      </c>
      <c r="X92" s="114">
        <f>Tabela1[[#This Row],[COF_NUTSIII]]/Tabela1[[#This Row],[Total de Alunos]]*Tabela1[[#This Row],[TtAlunos_Secundário]]</f>
        <v>142342.49071195468</v>
      </c>
      <c r="Y92" s="114">
        <f>Tabela1[[#This Row],[COF_NUTSIII+MUN]]/Tabela1[[#This Row],[Total de Alunos]]*Tabela1[[#This Row],[TtAlunos_Secundário]]</f>
        <v>142342.49071195468</v>
      </c>
      <c r="AA92" s="146"/>
    </row>
    <row r="93" spans="1:27" x14ac:dyDescent="0.3">
      <c r="A93" s="76">
        <v>208</v>
      </c>
      <c r="B93" s="76" t="s">
        <v>350</v>
      </c>
      <c r="C93" s="76" t="s">
        <v>353</v>
      </c>
      <c r="D93" s="76" t="s">
        <v>354</v>
      </c>
      <c r="E93" s="76" t="s">
        <v>355</v>
      </c>
      <c r="F93" s="76" t="s">
        <v>327</v>
      </c>
      <c r="G93" s="76">
        <v>184</v>
      </c>
      <c r="H93" s="76" t="s">
        <v>373</v>
      </c>
      <c r="I93" s="76" t="s">
        <v>478</v>
      </c>
      <c r="J93" s="118">
        <v>295200</v>
      </c>
      <c r="K93" s="119">
        <v>58442.553846153845</v>
      </c>
      <c r="L93" s="120">
        <v>353642.55384615384</v>
      </c>
      <c r="M93" s="128">
        <v>174</v>
      </c>
      <c r="N93" s="129">
        <v>566</v>
      </c>
      <c r="O93" s="129">
        <v>59</v>
      </c>
      <c r="P93" s="130">
        <v>799</v>
      </c>
      <c r="Q93" s="114">
        <f>Tabela1[[#This Row],[COF_MUN]]/Tabela1[[#This Row],[Total de Alunos]]*Tabela1[[#This Row],[TtAlunosPré]]</f>
        <v>64286.357947434291</v>
      </c>
      <c r="R93" s="114">
        <f>Tabela1[[#This Row],[COF_NUTSIII]]/Tabela1[[#This Row],[Total de Alunos]]*Tabela1[[#This Row],[TtAlunosPré]]</f>
        <v>12727.164417059787</v>
      </c>
      <c r="S93" s="114">
        <f>Tabela1[[#This Row],[COF_NUTSIII+MUN]]/Tabela1[[#This Row],[Total de Alunos]]*Tabela1[[#This Row],[TtAlunosPré]]</f>
        <v>77013.522364494085</v>
      </c>
      <c r="T93" s="114">
        <f>Tabela1[[#This Row],[COF_MUN]]/Tabela1[[#This Row],[Total de Alunos]]*Tabela1[[#This Row],[TtAlunos_Básico]]</f>
        <v>209115.39424280351</v>
      </c>
      <c r="U93" s="114">
        <f>Tabela1[[#This Row],[COF_NUTSIII]]/Tabela1[[#This Row],[Total de Alunos]]*Tabela1[[#This Row],[TtAlunos_Básico]]</f>
        <v>41399.85666698758</v>
      </c>
      <c r="V93" s="114">
        <f>Tabela1[[#This Row],[COF_NUTSIII+MUN]]/Tabela1[[#This Row],[Total de Alunos]]*Tabela1[[#This Row],[TtAlunos_Básico]]</f>
        <v>250515.2509097911</v>
      </c>
      <c r="W93" s="114">
        <f>Tabela1[[#This Row],[COF_MUN]]/Tabela1[[#This Row],[Total de Alunos]]*Tabela1[[#This Row],[TtAlunos_Secundário]]</f>
        <v>21798.247809762204</v>
      </c>
      <c r="X93" s="114">
        <f>Tabela1[[#This Row],[COF_NUTSIII]]/Tabela1[[#This Row],[Total de Alunos]]*Tabela1[[#This Row],[TtAlunos_Secundário]]</f>
        <v>4315.5327621064789</v>
      </c>
      <c r="Y93" s="114">
        <f>Tabela1[[#This Row],[COF_NUTSIII+MUN]]/Tabela1[[#This Row],[Total de Alunos]]*Tabela1[[#This Row],[TtAlunos_Secundário]]</f>
        <v>26113.780571868683</v>
      </c>
      <c r="AA93" s="146"/>
    </row>
    <row r="94" spans="1:27" x14ac:dyDescent="0.3">
      <c r="A94" s="76">
        <v>1411</v>
      </c>
      <c r="B94" s="76" t="s">
        <v>350</v>
      </c>
      <c r="C94" s="76" t="s">
        <v>353</v>
      </c>
      <c r="D94" s="76" t="s">
        <v>484</v>
      </c>
      <c r="E94" s="76" t="s">
        <v>485</v>
      </c>
      <c r="F94" s="76" t="s">
        <v>333</v>
      </c>
      <c r="G94" s="76" t="s">
        <v>308</v>
      </c>
      <c r="H94" s="76" t="s">
        <v>532</v>
      </c>
      <c r="I94" s="76" t="s">
        <v>547</v>
      </c>
      <c r="J94" s="118">
        <v>0</v>
      </c>
      <c r="K94" s="119">
        <v>292092.53769230773</v>
      </c>
      <c r="L94" s="120">
        <v>292092.53769230773</v>
      </c>
      <c r="M94" s="128">
        <v>163</v>
      </c>
      <c r="N94" s="129">
        <v>581</v>
      </c>
      <c r="O94" s="129">
        <v>112</v>
      </c>
      <c r="P94" s="130">
        <v>856</v>
      </c>
      <c r="Q94" s="114">
        <f>Tabela1[[#This Row],[COF_MUN]]/Tabela1[[#This Row],[Total de Alunos]]*Tabela1[[#This Row],[TtAlunosPré]]</f>
        <v>0</v>
      </c>
      <c r="R94" s="114">
        <f>Tabela1[[#This Row],[COF_NUTSIII]]/Tabela1[[#This Row],[Total de Alunos]]*Tabela1[[#This Row],[TtAlunosPré]]</f>
        <v>55620.424817577288</v>
      </c>
      <c r="S94" s="114">
        <f>Tabela1[[#This Row],[COF_NUTSIII+MUN]]/Tabela1[[#This Row],[Total de Alunos]]*Tabela1[[#This Row],[TtAlunosPré]]</f>
        <v>55620.424817577288</v>
      </c>
      <c r="T94" s="114">
        <f>Tabela1[[#This Row],[COF_MUN]]/Tabela1[[#This Row],[Total de Alunos]]*Tabela1[[#This Row],[TtAlunos_Básico]]</f>
        <v>0</v>
      </c>
      <c r="U94" s="114">
        <f>Tabela1[[#This Row],[COF_NUTSIII]]/Tabela1[[#This Row],[Total de Alunos]]*Tabela1[[#This Row],[TtAlunos_Básico]]</f>
        <v>198254.39766265277</v>
      </c>
      <c r="V94" s="114">
        <f>Tabela1[[#This Row],[COF_NUTSIII+MUN]]/Tabela1[[#This Row],[Total de Alunos]]*Tabela1[[#This Row],[TtAlunos_Básico]]</f>
        <v>198254.39766265277</v>
      </c>
      <c r="W94" s="114">
        <f>Tabela1[[#This Row],[COF_MUN]]/Tabela1[[#This Row],[Total de Alunos]]*Tabela1[[#This Row],[TtAlunos_Secundário]]</f>
        <v>0</v>
      </c>
      <c r="X94" s="114">
        <f>Tabela1[[#This Row],[COF_NUTSIII]]/Tabela1[[#This Row],[Total de Alunos]]*Tabela1[[#This Row],[TtAlunos_Secundário]]</f>
        <v>38217.715212077645</v>
      </c>
      <c r="Y94" s="114">
        <f>Tabela1[[#This Row],[COF_NUTSIII+MUN]]/Tabela1[[#This Row],[Total de Alunos]]*Tabela1[[#This Row],[TtAlunos_Secundário]]</f>
        <v>38217.715212077645</v>
      </c>
      <c r="AA94" s="146"/>
    </row>
    <row r="95" spans="1:27" x14ac:dyDescent="0.3">
      <c r="A95" s="76">
        <v>605</v>
      </c>
      <c r="B95" s="76" t="s">
        <v>350</v>
      </c>
      <c r="C95" s="76" t="s">
        <v>353</v>
      </c>
      <c r="D95" s="76" t="s">
        <v>484</v>
      </c>
      <c r="E95" s="76" t="s">
        <v>485</v>
      </c>
      <c r="F95" s="76" t="s">
        <v>336</v>
      </c>
      <c r="G95" s="76" t="s">
        <v>314</v>
      </c>
      <c r="H95" s="76" t="s">
        <v>579</v>
      </c>
      <c r="I95" s="76" t="s">
        <v>583</v>
      </c>
      <c r="J95" s="118">
        <v>0</v>
      </c>
      <c r="K95" s="119">
        <v>331258.91315789474</v>
      </c>
      <c r="L95" s="120">
        <v>331258.91315789474</v>
      </c>
      <c r="M95" s="128">
        <v>1243</v>
      </c>
      <c r="N95" s="129">
        <v>4603</v>
      </c>
      <c r="O95" s="129">
        <v>1838</v>
      </c>
      <c r="P95" s="130">
        <v>7684</v>
      </c>
      <c r="Q95" s="114">
        <f>Tabela1[[#This Row],[COF_MUN]]/Tabela1[[#This Row],[Total de Alunos]]*Tabela1[[#This Row],[TtAlunosPré]]</f>
        <v>0</v>
      </c>
      <c r="R95" s="114">
        <f>Tabela1[[#This Row],[COF_NUTSIII]]/Tabela1[[#This Row],[Total de Alunos]]*Tabela1[[#This Row],[TtAlunosPré]]</f>
        <v>53586.000657894736</v>
      </c>
      <c r="S95" s="114">
        <f>Tabela1[[#This Row],[COF_NUTSIII+MUN]]/Tabela1[[#This Row],[Total de Alunos]]*Tabela1[[#This Row],[TtAlunosPré]]</f>
        <v>53586.000657894736</v>
      </c>
      <c r="T95" s="114">
        <f>Tabela1[[#This Row],[COF_MUN]]/Tabela1[[#This Row],[Total de Alunos]]*Tabela1[[#This Row],[TtAlunos_Básico]]</f>
        <v>0</v>
      </c>
      <c r="U95" s="114">
        <f>Tabela1[[#This Row],[COF_NUTSIII]]/Tabela1[[#This Row],[Total de Alunos]]*Tabela1[[#This Row],[TtAlunos_Básico]]</f>
        <v>198436.33228341871</v>
      </c>
      <c r="V95" s="114">
        <f>Tabela1[[#This Row],[COF_NUTSIII+MUN]]/Tabela1[[#This Row],[Total de Alunos]]*Tabela1[[#This Row],[TtAlunos_Básico]]</f>
        <v>198436.33228341871</v>
      </c>
      <c r="W95" s="114">
        <f>Tabela1[[#This Row],[COF_MUN]]/Tabela1[[#This Row],[Total de Alunos]]*Tabela1[[#This Row],[TtAlunos_Secundário]]</f>
        <v>0</v>
      </c>
      <c r="X95" s="114">
        <f>Tabela1[[#This Row],[COF_NUTSIII]]/Tabela1[[#This Row],[Total de Alunos]]*Tabela1[[#This Row],[TtAlunos_Secundário]]</f>
        <v>79236.580216581278</v>
      </c>
      <c r="Y95" s="114">
        <f>Tabela1[[#This Row],[COF_NUTSIII+MUN]]/Tabela1[[#This Row],[Total de Alunos]]*Tabela1[[#This Row],[TtAlunos_Secundário]]</f>
        <v>79236.580216581278</v>
      </c>
      <c r="AA95" s="146"/>
    </row>
    <row r="96" spans="1:27" x14ac:dyDescent="0.3">
      <c r="A96" s="76">
        <v>904</v>
      </c>
      <c r="B96" s="76" t="s">
        <v>350</v>
      </c>
      <c r="C96" s="76" t="s">
        <v>353</v>
      </c>
      <c r="D96" s="76" t="s">
        <v>484</v>
      </c>
      <c r="E96" s="76" t="s">
        <v>485</v>
      </c>
      <c r="F96" s="76" t="s">
        <v>329</v>
      </c>
      <c r="G96" s="76" t="s">
        <v>312</v>
      </c>
      <c r="H96" s="76" t="s">
        <v>492</v>
      </c>
      <c r="I96" s="76" t="s">
        <v>497</v>
      </c>
      <c r="J96" s="118">
        <v>0</v>
      </c>
      <c r="K96" s="119">
        <v>91594.23133333333</v>
      </c>
      <c r="L96" s="120">
        <v>91594.23133333333</v>
      </c>
      <c r="M96" s="128">
        <v>113</v>
      </c>
      <c r="N96" s="129">
        <v>333</v>
      </c>
      <c r="O96" s="129">
        <v>53</v>
      </c>
      <c r="P96" s="130">
        <v>499</v>
      </c>
      <c r="Q96" s="114">
        <f>Tabela1[[#This Row],[COF_MUN]]/Tabela1[[#This Row],[Total de Alunos]]*Tabela1[[#This Row],[TtAlunosPré]]</f>
        <v>0</v>
      </c>
      <c r="R96" s="114">
        <f>Tabela1[[#This Row],[COF_NUTSIII]]/Tabela1[[#This Row],[Total de Alunos]]*Tabela1[[#This Row],[TtAlunosPré]]</f>
        <v>20741.779841015363</v>
      </c>
      <c r="S96" s="114">
        <f>Tabela1[[#This Row],[COF_NUTSIII+MUN]]/Tabela1[[#This Row],[Total de Alunos]]*Tabela1[[#This Row],[TtAlunosPré]]</f>
        <v>20741.779841015363</v>
      </c>
      <c r="T96" s="114">
        <f>Tabela1[[#This Row],[COF_MUN]]/Tabela1[[#This Row],[Total de Alunos]]*Tabela1[[#This Row],[TtAlunos_Básico]]</f>
        <v>0</v>
      </c>
      <c r="U96" s="114">
        <f>Tabela1[[#This Row],[COF_NUTSIII]]/Tabela1[[#This Row],[Total de Alunos]]*Tabela1[[#This Row],[TtAlunos_Básico]]</f>
        <v>61124.006080160318</v>
      </c>
      <c r="V96" s="114">
        <f>Tabela1[[#This Row],[COF_NUTSIII+MUN]]/Tabela1[[#This Row],[Total de Alunos]]*Tabela1[[#This Row],[TtAlunos_Básico]]</f>
        <v>61124.006080160318</v>
      </c>
      <c r="W96" s="114">
        <f>Tabela1[[#This Row],[COF_MUN]]/Tabela1[[#This Row],[Total de Alunos]]*Tabela1[[#This Row],[TtAlunos_Secundário]]</f>
        <v>0</v>
      </c>
      <c r="X96" s="114">
        <f>Tabela1[[#This Row],[COF_NUTSIII]]/Tabela1[[#This Row],[Total de Alunos]]*Tabela1[[#This Row],[TtAlunos_Secundário]]</f>
        <v>9728.4454121576491</v>
      </c>
      <c r="Y96" s="114">
        <f>Tabela1[[#This Row],[COF_NUTSIII+MUN]]/Tabela1[[#This Row],[Total de Alunos]]*Tabela1[[#This Row],[TtAlunos_Secundário]]</f>
        <v>9728.4454121576491</v>
      </c>
      <c r="AA96" s="146"/>
    </row>
    <row r="97" spans="1:27" x14ac:dyDescent="0.3">
      <c r="A97" s="76">
        <v>1008</v>
      </c>
      <c r="B97" s="76" t="s">
        <v>350</v>
      </c>
      <c r="C97" s="76" t="s">
        <v>353</v>
      </c>
      <c r="D97" s="76" t="s">
        <v>484</v>
      </c>
      <c r="E97" s="76" t="s">
        <v>485</v>
      </c>
      <c r="F97" s="76" t="s">
        <v>337</v>
      </c>
      <c r="G97" s="76" t="s">
        <v>310</v>
      </c>
      <c r="H97" s="76" t="s">
        <v>556</v>
      </c>
      <c r="I97" s="76" t="s">
        <v>602</v>
      </c>
      <c r="J97" s="118">
        <v>0</v>
      </c>
      <c r="K97" s="119">
        <v>219794.57400000002</v>
      </c>
      <c r="L97" s="120">
        <v>219794.57400000002</v>
      </c>
      <c r="M97" s="128">
        <v>91</v>
      </c>
      <c r="N97" s="129">
        <v>320</v>
      </c>
      <c r="O97" s="129">
        <v>116</v>
      </c>
      <c r="P97" s="130">
        <v>527</v>
      </c>
      <c r="Q97" s="114">
        <f>Tabela1[[#This Row],[COF_MUN]]/Tabela1[[#This Row],[Total de Alunos]]*Tabela1[[#This Row],[TtAlunosPré]]</f>
        <v>0</v>
      </c>
      <c r="R97" s="114">
        <f>Tabela1[[#This Row],[COF_NUTSIII]]/Tabela1[[#This Row],[Total de Alunos]]*Tabela1[[#This Row],[TtAlunosPré]]</f>
        <v>37953.142759013288</v>
      </c>
      <c r="S97" s="114">
        <f>Tabela1[[#This Row],[COF_NUTSIII+MUN]]/Tabela1[[#This Row],[Total de Alunos]]*Tabela1[[#This Row],[TtAlunosPré]]</f>
        <v>37953.142759013288</v>
      </c>
      <c r="T97" s="114">
        <f>Tabela1[[#This Row],[COF_MUN]]/Tabela1[[#This Row],[Total de Alunos]]*Tabela1[[#This Row],[TtAlunos_Básico]]</f>
        <v>0</v>
      </c>
      <c r="U97" s="114">
        <f>Tabela1[[#This Row],[COF_NUTSIII]]/Tabela1[[#This Row],[Total de Alunos]]*Tabela1[[#This Row],[TtAlunos_Básico]]</f>
        <v>133461.60091081596</v>
      </c>
      <c r="V97" s="114">
        <f>Tabela1[[#This Row],[COF_NUTSIII+MUN]]/Tabela1[[#This Row],[Total de Alunos]]*Tabela1[[#This Row],[TtAlunos_Básico]]</f>
        <v>133461.60091081596</v>
      </c>
      <c r="W97" s="114">
        <f>Tabela1[[#This Row],[COF_MUN]]/Tabela1[[#This Row],[Total de Alunos]]*Tabela1[[#This Row],[TtAlunos_Secundário]]</f>
        <v>0</v>
      </c>
      <c r="X97" s="114">
        <f>Tabela1[[#This Row],[COF_NUTSIII]]/Tabela1[[#This Row],[Total de Alunos]]*Tabela1[[#This Row],[TtAlunos_Secundário]]</f>
        <v>48379.830330170786</v>
      </c>
      <c r="Y97" s="114">
        <f>Tabela1[[#This Row],[COF_NUTSIII+MUN]]/Tabela1[[#This Row],[Total de Alunos]]*Tabela1[[#This Row],[TtAlunos_Secundário]]</f>
        <v>48379.830330170786</v>
      </c>
      <c r="AA97" s="146"/>
    </row>
    <row r="98" spans="1:27" x14ac:dyDescent="0.3">
      <c r="A98" s="76">
        <v>905</v>
      </c>
      <c r="B98" s="76" t="s">
        <v>350</v>
      </c>
      <c r="C98" s="76" t="s">
        <v>353</v>
      </c>
      <c r="D98" s="76" t="s">
        <v>484</v>
      </c>
      <c r="E98" s="76" t="s">
        <v>485</v>
      </c>
      <c r="F98" s="76" t="s">
        <v>329</v>
      </c>
      <c r="G98" s="76" t="s">
        <v>312</v>
      </c>
      <c r="H98" s="76" t="s">
        <v>492</v>
      </c>
      <c r="I98" s="76" t="s">
        <v>498</v>
      </c>
      <c r="J98" s="118">
        <v>0</v>
      </c>
      <c r="K98" s="119">
        <v>91594.23133333333</v>
      </c>
      <c r="L98" s="120">
        <v>91594.23133333333</v>
      </c>
      <c r="M98" s="128">
        <v>73</v>
      </c>
      <c r="N98" s="129">
        <v>302</v>
      </c>
      <c r="O98" s="129">
        <v>108</v>
      </c>
      <c r="P98" s="130">
        <v>483</v>
      </c>
      <c r="Q98" s="114">
        <f>Tabela1[[#This Row],[COF_MUN]]/Tabela1[[#This Row],[Total de Alunos]]*Tabela1[[#This Row],[TtAlunosPré]]</f>
        <v>0</v>
      </c>
      <c r="R98" s="114">
        <f>Tabela1[[#This Row],[COF_NUTSIII]]/Tabela1[[#This Row],[Total de Alunos]]*Tabela1[[#This Row],[TtAlunosPré]]</f>
        <v>13843.434549344374</v>
      </c>
      <c r="S98" s="114">
        <f>Tabela1[[#This Row],[COF_NUTSIII+MUN]]/Tabela1[[#This Row],[Total de Alunos]]*Tabela1[[#This Row],[TtAlunosPré]]</f>
        <v>13843.434549344374</v>
      </c>
      <c r="T98" s="114">
        <f>Tabela1[[#This Row],[COF_MUN]]/Tabela1[[#This Row],[Total de Alunos]]*Tabela1[[#This Row],[TtAlunos_Básico]]</f>
        <v>0</v>
      </c>
      <c r="U98" s="114">
        <f>Tabela1[[#This Row],[COF_NUTSIII]]/Tabela1[[#This Row],[Total de Alunos]]*Tabela1[[#This Row],[TtAlunos_Básico]]</f>
        <v>57270.099094547957</v>
      </c>
      <c r="V98" s="114">
        <f>Tabela1[[#This Row],[COF_NUTSIII+MUN]]/Tabela1[[#This Row],[Total de Alunos]]*Tabela1[[#This Row],[TtAlunos_Básico]]</f>
        <v>57270.099094547957</v>
      </c>
      <c r="W98" s="114">
        <f>Tabela1[[#This Row],[COF_MUN]]/Tabela1[[#This Row],[Total de Alunos]]*Tabela1[[#This Row],[TtAlunos_Secundário]]</f>
        <v>0</v>
      </c>
      <c r="X98" s="114">
        <f>Tabela1[[#This Row],[COF_NUTSIII]]/Tabela1[[#This Row],[Total de Alunos]]*Tabela1[[#This Row],[TtAlunos_Secundário]]</f>
        <v>20480.697689440993</v>
      </c>
      <c r="Y98" s="114">
        <f>Tabela1[[#This Row],[COF_NUTSIII+MUN]]/Tabela1[[#This Row],[Total de Alunos]]*Tabela1[[#This Row],[TtAlunos_Secundário]]</f>
        <v>20480.697689440993</v>
      </c>
      <c r="AA98" s="146"/>
    </row>
    <row r="99" spans="1:27" x14ac:dyDescent="0.3">
      <c r="A99" s="76">
        <v>404</v>
      </c>
      <c r="B99" s="76" t="s">
        <v>350</v>
      </c>
      <c r="C99" s="76" t="s">
        <v>353</v>
      </c>
      <c r="D99" s="76" t="s">
        <v>408</v>
      </c>
      <c r="E99" s="76" t="s">
        <v>409</v>
      </c>
      <c r="F99" s="76" t="s">
        <v>331</v>
      </c>
      <c r="G99" s="76" t="s">
        <v>301</v>
      </c>
      <c r="H99" s="76" t="s">
        <v>515</v>
      </c>
      <c r="I99" s="76" t="s">
        <v>517</v>
      </c>
      <c r="J99" s="118">
        <v>233433.06</v>
      </c>
      <c r="K99" s="119">
        <v>11835.449999999999</v>
      </c>
      <c r="L99" s="120">
        <v>245268.51</v>
      </c>
      <c r="M99" s="128">
        <v>57</v>
      </c>
      <c r="N99" s="129">
        <v>207</v>
      </c>
      <c r="O99" s="129">
        <v>0</v>
      </c>
      <c r="P99" s="130">
        <v>264</v>
      </c>
      <c r="Q99" s="114">
        <f>Tabela1[[#This Row],[COF_MUN]]/Tabela1[[#This Row],[Total de Alunos]]*Tabela1[[#This Row],[TtAlunosPré]]</f>
        <v>50400.319772727271</v>
      </c>
      <c r="R99" s="114">
        <f>Tabela1[[#This Row],[COF_NUTSIII]]/Tabela1[[#This Row],[Total de Alunos]]*Tabela1[[#This Row],[TtAlunosPré]]</f>
        <v>2555.3812499999999</v>
      </c>
      <c r="S99" s="114">
        <f>Tabela1[[#This Row],[COF_NUTSIII+MUN]]/Tabela1[[#This Row],[Total de Alunos]]*Tabela1[[#This Row],[TtAlunosPré]]</f>
        <v>52955.701022727277</v>
      </c>
      <c r="T99" s="114">
        <f>Tabela1[[#This Row],[COF_MUN]]/Tabela1[[#This Row],[Total de Alunos]]*Tabela1[[#This Row],[TtAlunos_Básico]]</f>
        <v>183032.74022727273</v>
      </c>
      <c r="U99" s="114">
        <f>Tabela1[[#This Row],[COF_NUTSIII]]/Tabela1[[#This Row],[Total de Alunos]]*Tabela1[[#This Row],[TtAlunos_Básico]]</f>
        <v>9280.0687499999985</v>
      </c>
      <c r="V99" s="114">
        <f>Tabela1[[#This Row],[COF_NUTSIII+MUN]]/Tabela1[[#This Row],[Total de Alunos]]*Tabela1[[#This Row],[TtAlunos_Básico]]</f>
        <v>192312.80897727274</v>
      </c>
      <c r="W99" s="114">
        <f>Tabela1[[#This Row],[COF_MUN]]/Tabela1[[#This Row],[Total de Alunos]]*Tabela1[[#This Row],[TtAlunos_Secundário]]</f>
        <v>0</v>
      </c>
      <c r="X99" s="114">
        <f>Tabela1[[#This Row],[COF_NUTSIII]]/Tabela1[[#This Row],[Total de Alunos]]*Tabela1[[#This Row],[TtAlunos_Secundário]]</f>
        <v>0</v>
      </c>
      <c r="Y99" s="114">
        <f>Tabela1[[#This Row],[COF_NUTSIII+MUN]]/Tabela1[[#This Row],[Total de Alunos]]*Tabela1[[#This Row],[TtAlunos_Secundário]]</f>
        <v>0</v>
      </c>
      <c r="AA99" s="146"/>
    </row>
    <row r="100" spans="1:27" x14ac:dyDescent="0.3">
      <c r="A100" s="76">
        <v>1208</v>
      </c>
      <c r="B100" s="76" t="s">
        <v>350</v>
      </c>
      <c r="C100" s="76" t="s">
        <v>353</v>
      </c>
      <c r="D100" s="76" t="s">
        <v>354</v>
      </c>
      <c r="E100" s="76" t="s">
        <v>355</v>
      </c>
      <c r="F100" s="76" t="s">
        <v>322</v>
      </c>
      <c r="G100" s="76">
        <v>186</v>
      </c>
      <c r="H100" s="76" t="s">
        <v>393</v>
      </c>
      <c r="I100" s="76" t="s">
        <v>401</v>
      </c>
      <c r="J100" s="118">
        <v>0</v>
      </c>
      <c r="K100" s="119">
        <v>30017.989999999998</v>
      </c>
      <c r="L100" s="120">
        <v>30017.989999999998</v>
      </c>
      <c r="M100" s="128">
        <v>58</v>
      </c>
      <c r="N100" s="129">
        <v>211</v>
      </c>
      <c r="O100" s="129">
        <v>0</v>
      </c>
      <c r="P100" s="130">
        <v>269</v>
      </c>
      <c r="Q100" s="114">
        <f>Tabela1[[#This Row],[COF_MUN]]/Tabela1[[#This Row],[Total de Alunos]]*Tabela1[[#This Row],[TtAlunosPré]]</f>
        <v>0</v>
      </c>
      <c r="R100" s="114">
        <f>Tabela1[[#This Row],[COF_NUTSIII]]/Tabela1[[#This Row],[Total de Alunos]]*Tabela1[[#This Row],[TtAlunosPré]]</f>
        <v>6472.2803717472116</v>
      </c>
      <c r="S100" s="114">
        <f>Tabela1[[#This Row],[COF_NUTSIII+MUN]]/Tabela1[[#This Row],[Total de Alunos]]*Tabela1[[#This Row],[TtAlunosPré]]</f>
        <v>6472.2803717472116</v>
      </c>
      <c r="T100" s="114">
        <f>Tabela1[[#This Row],[COF_MUN]]/Tabela1[[#This Row],[Total de Alunos]]*Tabela1[[#This Row],[TtAlunos_Básico]]</f>
        <v>0</v>
      </c>
      <c r="U100" s="114">
        <f>Tabela1[[#This Row],[COF_NUTSIII]]/Tabela1[[#This Row],[Total de Alunos]]*Tabela1[[#This Row],[TtAlunos_Básico]]</f>
        <v>23545.709628252789</v>
      </c>
      <c r="V100" s="114">
        <f>Tabela1[[#This Row],[COF_NUTSIII+MUN]]/Tabela1[[#This Row],[Total de Alunos]]*Tabela1[[#This Row],[TtAlunos_Básico]]</f>
        <v>23545.709628252789</v>
      </c>
      <c r="W100" s="114">
        <f>Tabela1[[#This Row],[COF_MUN]]/Tabela1[[#This Row],[Total de Alunos]]*Tabela1[[#This Row],[TtAlunos_Secundário]]</f>
        <v>0</v>
      </c>
      <c r="X100" s="114">
        <f>Tabela1[[#This Row],[COF_NUTSIII]]/Tabela1[[#This Row],[Total de Alunos]]*Tabela1[[#This Row],[TtAlunos_Secundário]]</f>
        <v>0</v>
      </c>
      <c r="Y100" s="114">
        <f>Tabela1[[#This Row],[COF_NUTSIII+MUN]]/Tabela1[[#This Row],[Total de Alunos]]*Tabela1[[#This Row],[TtAlunos_Secundário]]</f>
        <v>0</v>
      </c>
      <c r="AA100" s="146"/>
    </row>
    <row r="101" spans="1:27" x14ac:dyDescent="0.3">
      <c r="A101" s="76">
        <v>504</v>
      </c>
      <c r="B101" s="76" t="s">
        <v>350</v>
      </c>
      <c r="C101" s="76" t="s">
        <v>353</v>
      </c>
      <c r="D101" s="76" t="s">
        <v>484</v>
      </c>
      <c r="E101" s="76" t="s">
        <v>485</v>
      </c>
      <c r="F101" s="76" t="s">
        <v>329</v>
      </c>
      <c r="G101" s="76" t="s">
        <v>312</v>
      </c>
      <c r="H101" s="76" t="s">
        <v>486</v>
      </c>
      <c r="I101" s="76" t="s">
        <v>499</v>
      </c>
      <c r="J101" s="118">
        <v>0</v>
      </c>
      <c r="K101" s="119">
        <v>91594.23133333333</v>
      </c>
      <c r="L101" s="120">
        <v>91594.23133333333</v>
      </c>
      <c r="M101" s="128">
        <v>488</v>
      </c>
      <c r="N101" s="129">
        <v>1838</v>
      </c>
      <c r="O101" s="129">
        <v>805</v>
      </c>
      <c r="P101" s="130">
        <v>3131</v>
      </c>
      <c r="Q101" s="114">
        <f>Tabela1[[#This Row],[COF_MUN]]/Tabela1[[#This Row],[Total de Alunos]]*Tabela1[[#This Row],[TtAlunosPré]]</f>
        <v>0</v>
      </c>
      <c r="R101" s="114">
        <f>Tabela1[[#This Row],[COF_NUTSIII]]/Tabela1[[#This Row],[Total de Alunos]]*Tabela1[[#This Row],[TtAlunosPré]]</f>
        <v>14275.945349941445</v>
      </c>
      <c r="S101" s="114">
        <f>Tabela1[[#This Row],[COF_NUTSIII+MUN]]/Tabela1[[#This Row],[Total de Alunos]]*Tabela1[[#This Row],[TtAlunosPré]]</f>
        <v>14275.945349941445</v>
      </c>
      <c r="T101" s="114">
        <f>Tabela1[[#This Row],[COF_MUN]]/Tabela1[[#This Row],[Total de Alunos]]*Tabela1[[#This Row],[TtAlunos_Básico]]</f>
        <v>0</v>
      </c>
      <c r="U101" s="114">
        <f>Tabela1[[#This Row],[COF_NUTSIII]]/Tabela1[[#This Row],[Total de Alunos]]*Tabela1[[#This Row],[TtAlunos_Básico]]</f>
        <v>53768.826953263066</v>
      </c>
      <c r="V101" s="114">
        <f>Tabela1[[#This Row],[COF_NUTSIII+MUN]]/Tabela1[[#This Row],[Total de Alunos]]*Tabela1[[#This Row],[TtAlunos_Básico]]</f>
        <v>53768.826953263066</v>
      </c>
      <c r="W101" s="114">
        <f>Tabela1[[#This Row],[COF_MUN]]/Tabela1[[#This Row],[Total de Alunos]]*Tabela1[[#This Row],[TtAlunos_Secundário]]</f>
        <v>0</v>
      </c>
      <c r="X101" s="114">
        <f>Tabela1[[#This Row],[COF_NUTSIII]]/Tabela1[[#This Row],[Total de Alunos]]*Tabela1[[#This Row],[TtAlunos_Secundário]]</f>
        <v>23549.459030128819</v>
      </c>
      <c r="Y101" s="114">
        <f>Tabela1[[#This Row],[COF_NUTSIII+MUN]]/Tabela1[[#This Row],[Total de Alunos]]*Tabela1[[#This Row],[TtAlunos_Secundário]]</f>
        <v>23549.459030128819</v>
      </c>
      <c r="AA101" s="146"/>
    </row>
    <row r="102" spans="1:27" x14ac:dyDescent="0.3">
      <c r="A102" s="76">
        <v>1209</v>
      </c>
      <c r="B102" s="76" t="s">
        <v>350</v>
      </c>
      <c r="C102" s="76" t="s">
        <v>353</v>
      </c>
      <c r="D102" s="76" t="s">
        <v>354</v>
      </c>
      <c r="E102" s="76" t="s">
        <v>355</v>
      </c>
      <c r="F102" s="76" t="s">
        <v>322</v>
      </c>
      <c r="G102" s="76">
        <v>186</v>
      </c>
      <c r="H102" s="76" t="s">
        <v>393</v>
      </c>
      <c r="I102" s="76" t="s">
        <v>402</v>
      </c>
      <c r="J102" s="118">
        <v>216993.23</v>
      </c>
      <c r="K102" s="119">
        <v>30017.989999999998</v>
      </c>
      <c r="L102" s="120">
        <v>247011.22</v>
      </c>
      <c r="M102" s="128">
        <v>58</v>
      </c>
      <c r="N102" s="129">
        <v>227</v>
      </c>
      <c r="O102" s="129">
        <v>20</v>
      </c>
      <c r="P102" s="130">
        <v>305</v>
      </c>
      <c r="Q102" s="114">
        <f>Tabela1[[#This Row],[COF_MUN]]/Tabela1[[#This Row],[Total de Alunos]]*Tabela1[[#This Row],[TtAlunosPré]]</f>
        <v>41264.286360655737</v>
      </c>
      <c r="R102" s="114">
        <f>Tabela1[[#This Row],[COF_NUTSIII]]/Tabela1[[#This Row],[Total de Alunos]]*Tabela1[[#This Row],[TtAlunosPré]]</f>
        <v>5708.3390819672131</v>
      </c>
      <c r="S102" s="114">
        <f>Tabela1[[#This Row],[COF_NUTSIII+MUN]]/Tabela1[[#This Row],[Total de Alunos]]*Tabela1[[#This Row],[TtAlunosPré]]</f>
        <v>46972.62544262295</v>
      </c>
      <c r="T102" s="114">
        <f>Tabela1[[#This Row],[COF_MUN]]/Tabela1[[#This Row],[Total de Alunos]]*Tabela1[[#This Row],[TtAlunos_Básico]]</f>
        <v>161499.87937704919</v>
      </c>
      <c r="U102" s="114">
        <f>Tabela1[[#This Row],[COF_NUTSIII]]/Tabela1[[#This Row],[Total de Alunos]]*Tabela1[[#This Row],[TtAlunos_Básico]]</f>
        <v>22341.258131147541</v>
      </c>
      <c r="V102" s="114">
        <f>Tabela1[[#This Row],[COF_NUTSIII+MUN]]/Tabela1[[#This Row],[Total de Alunos]]*Tabela1[[#This Row],[TtAlunos_Básico]]</f>
        <v>183841.13750819673</v>
      </c>
      <c r="W102" s="114">
        <f>Tabela1[[#This Row],[COF_MUN]]/Tabela1[[#This Row],[Total de Alunos]]*Tabela1[[#This Row],[TtAlunos_Secundário]]</f>
        <v>14229.064262295084</v>
      </c>
      <c r="X102" s="114">
        <f>Tabela1[[#This Row],[COF_NUTSIII]]/Tabela1[[#This Row],[Total de Alunos]]*Tabela1[[#This Row],[TtAlunos_Secundário]]</f>
        <v>1968.3927868852459</v>
      </c>
      <c r="Y102" s="114">
        <f>Tabela1[[#This Row],[COF_NUTSIII+MUN]]/Tabela1[[#This Row],[Total de Alunos]]*Tabela1[[#This Row],[TtAlunos_Secundário]]</f>
        <v>16197.457049180328</v>
      </c>
      <c r="AA102" s="146"/>
    </row>
    <row r="103" spans="1:27" x14ac:dyDescent="0.3">
      <c r="A103" s="76">
        <v>606</v>
      </c>
      <c r="B103" s="76" t="s">
        <v>350</v>
      </c>
      <c r="C103" s="76" t="s">
        <v>353</v>
      </c>
      <c r="D103" s="76" t="s">
        <v>484</v>
      </c>
      <c r="E103" s="76" t="s">
        <v>485</v>
      </c>
      <c r="F103" s="76" t="s">
        <v>336</v>
      </c>
      <c r="G103" s="76" t="s">
        <v>314</v>
      </c>
      <c r="H103" s="76" t="s">
        <v>579</v>
      </c>
      <c r="I103" s="76" t="s">
        <v>584</v>
      </c>
      <c r="J103" s="118">
        <v>0</v>
      </c>
      <c r="K103" s="119">
        <v>331258.91315789474</v>
      </c>
      <c r="L103" s="120">
        <v>331258.91315789474</v>
      </c>
      <c r="M103" s="128">
        <v>72</v>
      </c>
      <c r="N103" s="129">
        <v>196</v>
      </c>
      <c r="O103" s="129">
        <v>0</v>
      </c>
      <c r="P103" s="130">
        <v>268</v>
      </c>
      <c r="Q103" s="114">
        <f>Tabela1[[#This Row],[COF_MUN]]/Tabela1[[#This Row],[Total de Alunos]]*Tabela1[[#This Row],[TtAlunosPré]]</f>
        <v>0</v>
      </c>
      <c r="R103" s="114">
        <f>Tabela1[[#This Row],[COF_NUTSIII]]/Tabela1[[#This Row],[Total de Alunos]]*Tabela1[[#This Row],[TtAlunosPré]]</f>
        <v>88994.931893165747</v>
      </c>
      <c r="S103" s="114">
        <f>Tabela1[[#This Row],[COF_NUTSIII+MUN]]/Tabela1[[#This Row],[Total de Alunos]]*Tabela1[[#This Row],[TtAlunosPré]]</f>
        <v>88994.931893165747</v>
      </c>
      <c r="T103" s="114">
        <f>Tabela1[[#This Row],[COF_MUN]]/Tabela1[[#This Row],[Total de Alunos]]*Tabela1[[#This Row],[TtAlunos_Básico]]</f>
        <v>0</v>
      </c>
      <c r="U103" s="114">
        <f>Tabela1[[#This Row],[COF_NUTSIII]]/Tabela1[[#This Row],[Total de Alunos]]*Tabela1[[#This Row],[TtAlunos_Básico]]</f>
        <v>242263.98126472899</v>
      </c>
      <c r="V103" s="114">
        <f>Tabela1[[#This Row],[COF_NUTSIII+MUN]]/Tabela1[[#This Row],[Total de Alunos]]*Tabela1[[#This Row],[TtAlunos_Básico]]</f>
        <v>242263.98126472899</v>
      </c>
      <c r="W103" s="114">
        <f>Tabela1[[#This Row],[COF_MUN]]/Tabela1[[#This Row],[Total de Alunos]]*Tabela1[[#This Row],[TtAlunos_Secundário]]</f>
        <v>0</v>
      </c>
      <c r="X103" s="114">
        <f>Tabela1[[#This Row],[COF_NUTSIII]]/Tabela1[[#This Row],[Total de Alunos]]*Tabela1[[#This Row],[TtAlunos_Secundário]]</f>
        <v>0</v>
      </c>
      <c r="Y103" s="114">
        <f>Tabela1[[#This Row],[COF_NUTSIII+MUN]]/Tabela1[[#This Row],[Total de Alunos]]*Tabela1[[#This Row],[TtAlunos_Secundário]]</f>
        <v>0</v>
      </c>
      <c r="AA103" s="146"/>
    </row>
    <row r="104" spans="1:27" x14ac:dyDescent="0.3">
      <c r="A104" s="76">
        <v>1412</v>
      </c>
      <c r="B104" s="76" t="s">
        <v>350</v>
      </c>
      <c r="C104" s="76" t="s">
        <v>353</v>
      </c>
      <c r="D104" s="76" t="s">
        <v>354</v>
      </c>
      <c r="E104" s="76" t="s">
        <v>355</v>
      </c>
      <c r="F104" s="76" t="s">
        <v>332</v>
      </c>
      <c r="G104" s="76">
        <v>185</v>
      </c>
      <c r="H104" s="76" t="s">
        <v>532</v>
      </c>
      <c r="I104" s="76" t="s">
        <v>540</v>
      </c>
      <c r="J104" s="118">
        <v>0</v>
      </c>
      <c r="K104" s="119">
        <v>330088.81818181818</v>
      </c>
      <c r="L104" s="120">
        <v>330088.81818181818</v>
      </c>
      <c r="M104" s="128">
        <v>120</v>
      </c>
      <c r="N104" s="129">
        <v>400</v>
      </c>
      <c r="O104" s="129">
        <v>78</v>
      </c>
      <c r="P104" s="130">
        <v>598</v>
      </c>
      <c r="Q104" s="114">
        <f>Tabela1[[#This Row],[COF_MUN]]/Tabela1[[#This Row],[Total de Alunos]]*Tabela1[[#This Row],[TtAlunosPré]]</f>
        <v>0</v>
      </c>
      <c r="R104" s="114">
        <f>Tabela1[[#This Row],[COF_NUTSIII]]/Tabela1[[#This Row],[Total de Alunos]]*Tabela1[[#This Row],[TtAlunosPré]]</f>
        <v>66238.55883247187</v>
      </c>
      <c r="S104" s="114">
        <f>Tabela1[[#This Row],[COF_NUTSIII+MUN]]/Tabela1[[#This Row],[Total de Alunos]]*Tabela1[[#This Row],[TtAlunosPré]]</f>
        <v>66238.55883247187</v>
      </c>
      <c r="T104" s="114">
        <f>Tabela1[[#This Row],[COF_MUN]]/Tabela1[[#This Row],[Total de Alunos]]*Tabela1[[#This Row],[TtAlunos_Básico]]</f>
        <v>0</v>
      </c>
      <c r="U104" s="114">
        <f>Tabela1[[#This Row],[COF_NUTSIII]]/Tabela1[[#This Row],[Total de Alunos]]*Tabela1[[#This Row],[TtAlunos_Básico]]</f>
        <v>220795.19610823959</v>
      </c>
      <c r="V104" s="114">
        <f>Tabela1[[#This Row],[COF_NUTSIII+MUN]]/Tabela1[[#This Row],[Total de Alunos]]*Tabela1[[#This Row],[TtAlunos_Básico]]</f>
        <v>220795.19610823959</v>
      </c>
      <c r="W104" s="114">
        <f>Tabela1[[#This Row],[COF_MUN]]/Tabela1[[#This Row],[Total de Alunos]]*Tabela1[[#This Row],[TtAlunos_Secundário]]</f>
        <v>0</v>
      </c>
      <c r="X104" s="114">
        <f>Tabela1[[#This Row],[COF_NUTSIII]]/Tabela1[[#This Row],[Total de Alunos]]*Tabela1[[#This Row],[TtAlunos_Secundário]]</f>
        <v>43055.06324110672</v>
      </c>
      <c r="Y104" s="114">
        <f>Tabela1[[#This Row],[COF_NUTSIII+MUN]]/Tabela1[[#This Row],[Total de Alunos]]*Tabela1[[#This Row],[TtAlunos_Secundário]]</f>
        <v>43055.06324110672</v>
      </c>
      <c r="AA104" s="146"/>
    </row>
    <row r="105" spans="1:27" x14ac:dyDescent="0.3">
      <c r="A105" s="76">
        <v>1304</v>
      </c>
      <c r="B105" s="76" t="s">
        <v>350</v>
      </c>
      <c r="C105" s="76" t="s">
        <v>353</v>
      </c>
      <c r="D105" s="76" t="s">
        <v>408</v>
      </c>
      <c r="E105" s="76" t="s">
        <v>409</v>
      </c>
      <c r="F105" s="76" t="s">
        <v>325</v>
      </c>
      <c r="G105" s="76" t="s">
        <v>299</v>
      </c>
      <c r="H105" s="76" t="s">
        <v>448</v>
      </c>
      <c r="I105" s="76" t="s">
        <v>449</v>
      </c>
      <c r="J105" s="118">
        <v>874411.01</v>
      </c>
      <c r="K105" s="119">
        <v>52941.176470588238</v>
      </c>
      <c r="L105" s="120">
        <v>927352.1864705882</v>
      </c>
      <c r="M105" s="128">
        <v>3352</v>
      </c>
      <c r="N105" s="129">
        <v>12231</v>
      </c>
      <c r="O105" s="129">
        <v>3714</v>
      </c>
      <c r="P105" s="130">
        <v>19297</v>
      </c>
      <c r="Q105" s="114">
        <f>Tabela1[[#This Row],[COF_MUN]]/Tabela1[[#This Row],[Total de Alunos]]*Tabela1[[#This Row],[TtAlunosPré]]</f>
        <v>151890.22674612634</v>
      </c>
      <c r="R105" s="114">
        <f>Tabela1[[#This Row],[COF_NUTSIII]]/Tabela1[[#This Row],[Total de Alunos]]*Tabela1[[#This Row],[TtAlunosPré]]</f>
        <v>9196.1871549677035</v>
      </c>
      <c r="S105" s="114">
        <f>Tabela1[[#This Row],[COF_NUTSIII+MUN]]/Tabela1[[#This Row],[Total de Alunos]]*Tabela1[[#This Row],[TtAlunosPré]]</f>
        <v>161086.41390109406</v>
      </c>
      <c r="T105" s="114">
        <f>Tabela1[[#This Row],[COF_MUN]]/Tabela1[[#This Row],[Total de Alunos]]*Tabela1[[#This Row],[TtAlunos_Básico]]</f>
        <v>554227.13703218126</v>
      </c>
      <c r="U105" s="114">
        <f>Tabela1[[#This Row],[COF_NUTSIII]]/Tabela1[[#This Row],[Total de Alunos]]*Tabela1[[#This Row],[TtAlunos_Básico]]</f>
        <v>33555.657843797722</v>
      </c>
      <c r="V105" s="114">
        <f>Tabela1[[#This Row],[COF_NUTSIII+MUN]]/Tabela1[[#This Row],[Total de Alunos]]*Tabela1[[#This Row],[TtAlunos_Básico]]</f>
        <v>587782.79487597896</v>
      </c>
      <c r="W105" s="114">
        <f>Tabela1[[#This Row],[COF_MUN]]/Tabela1[[#This Row],[Total de Alunos]]*Tabela1[[#This Row],[TtAlunos_Secundário]]</f>
        <v>168293.6462216925</v>
      </c>
      <c r="X105" s="114">
        <f>Tabela1[[#This Row],[COF_NUTSIII]]/Tabela1[[#This Row],[Total de Alunos]]*Tabela1[[#This Row],[TtAlunos_Secundário]]</f>
        <v>10189.331471822807</v>
      </c>
      <c r="Y105" s="114">
        <f>Tabela1[[#This Row],[COF_NUTSIII+MUN]]/Tabela1[[#This Row],[Total de Alunos]]*Tabela1[[#This Row],[TtAlunos_Secundário]]</f>
        <v>178482.97769351531</v>
      </c>
      <c r="AA105" s="146"/>
    </row>
    <row r="106" spans="1:27" x14ac:dyDescent="0.3">
      <c r="A106" s="76">
        <v>906</v>
      </c>
      <c r="B106" s="76" t="s">
        <v>350</v>
      </c>
      <c r="C106" s="76" t="s">
        <v>353</v>
      </c>
      <c r="D106" s="76" t="s">
        <v>484</v>
      </c>
      <c r="E106" s="76" t="s">
        <v>485</v>
      </c>
      <c r="F106" s="76" t="s">
        <v>329</v>
      </c>
      <c r="G106" s="76" t="s">
        <v>312</v>
      </c>
      <c r="H106" s="76" t="s">
        <v>492</v>
      </c>
      <c r="I106" s="76" t="s">
        <v>500</v>
      </c>
      <c r="J106" s="118">
        <v>0</v>
      </c>
      <c r="K106" s="119">
        <v>91594.23133333333</v>
      </c>
      <c r="L106" s="120">
        <v>91594.23133333333</v>
      </c>
      <c r="M106" s="128">
        <v>217</v>
      </c>
      <c r="N106" s="129">
        <v>809</v>
      </c>
      <c r="O106" s="129">
        <v>328</v>
      </c>
      <c r="P106" s="130">
        <v>1354</v>
      </c>
      <c r="Q106" s="114">
        <f>Tabela1[[#This Row],[COF_MUN]]/Tabela1[[#This Row],[Total de Alunos]]*Tabela1[[#This Row],[TtAlunosPré]]</f>
        <v>0</v>
      </c>
      <c r="R106" s="114">
        <f>Tabela1[[#This Row],[COF_NUTSIII]]/Tabela1[[#This Row],[Total de Alunos]]*Tabela1[[#This Row],[TtAlunosPré]]</f>
        <v>14679.429984736582</v>
      </c>
      <c r="S106" s="114">
        <f>Tabela1[[#This Row],[COF_NUTSIII+MUN]]/Tabela1[[#This Row],[Total de Alunos]]*Tabela1[[#This Row],[TtAlunosPré]]</f>
        <v>14679.429984736582</v>
      </c>
      <c r="T106" s="114">
        <f>Tabela1[[#This Row],[COF_MUN]]/Tabela1[[#This Row],[Total de Alunos]]*Tabela1[[#This Row],[TtAlunos_Básico]]</f>
        <v>0</v>
      </c>
      <c r="U106" s="114">
        <f>Tabela1[[#This Row],[COF_NUTSIII]]/Tabela1[[#This Row],[Total de Alunos]]*Tabela1[[#This Row],[TtAlunos_Básico]]</f>
        <v>54726.538514524858</v>
      </c>
      <c r="V106" s="114">
        <f>Tabela1[[#This Row],[COF_NUTSIII+MUN]]/Tabela1[[#This Row],[Total de Alunos]]*Tabela1[[#This Row],[TtAlunos_Básico]]</f>
        <v>54726.538514524858</v>
      </c>
      <c r="W106" s="114">
        <f>Tabela1[[#This Row],[COF_MUN]]/Tabela1[[#This Row],[Total de Alunos]]*Tabela1[[#This Row],[TtAlunos_Secundário]]</f>
        <v>0</v>
      </c>
      <c r="X106" s="114">
        <f>Tabela1[[#This Row],[COF_NUTSIII]]/Tabela1[[#This Row],[Total de Alunos]]*Tabela1[[#This Row],[TtAlunos_Secundário]]</f>
        <v>22188.262834071884</v>
      </c>
      <c r="Y106" s="114">
        <f>Tabela1[[#This Row],[COF_NUTSIII+MUN]]/Tabela1[[#This Row],[Total de Alunos]]*Tabela1[[#This Row],[TtAlunos_Secundário]]</f>
        <v>22188.262834071884</v>
      </c>
      <c r="AA106" s="146"/>
    </row>
    <row r="107" spans="1:27" x14ac:dyDescent="0.3">
      <c r="A107" s="76">
        <v>1505</v>
      </c>
      <c r="B107" s="76" t="s">
        <v>350</v>
      </c>
      <c r="C107" s="76" t="s">
        <v>353</v>
      </c>
      <c r="D107" s="76" t="s">
        <v>354</v>
      </c>
      <c r="E107" s="76" t="s">
        <v>355</v>
      </c>
      <c r="F107" s="76" t="s">
        <v>320</v>
      </c>
      <c r="G107" s="76">
        <v>181</v>
      </c>
      <c r="H107" s="76" t="s">
        <v>370</v>
      </c>
      <c r="I107" s="76" t="s">
        <v>372</v>
      </c>
      <c r="J107" s="118">
        <v>214804.69</v>
      </c>
      <c r="K107" s="119">
        <v>0</v>
      </c>
      <c r="L107" s="120">
        <v>214804.69</v>
      </c>
      <c r="M107" s="128">
        <v>357</v>
      </c>
      <c r="N107" s="129">
        <v>1187</v>
      </c>
      <c r="O107" s="129">
        <v>391</v>
      </c>
      <c r="P107" s="130">
        <v>1935</v>
      </c>
      <c r="Q107" s="114">
        <f>Tabela1[[#This Row],[COF_MUN]]/Tabela1[[#This Row],[Total de Alunos]]*Tabela1[[#This Row],[TtAlunosPré]]</f>
        <v>39630.632728682169</v>
      </c>
      <c r="R107" s="114">
        <f>Tabela1[[#This Row],[COF_NUTSIII]]/Tabela1[[#This Row],[Total de Alunos]]*Tabela1[[#This Row],[TtAlunosPré]]</f>
        <v>0</v>
      </c>
      <c r="S107" s="114">
        <f>Tabela1[[#This Row],[COF_NUTSIII+MUN]]/Tabela1[[#This Row],[Total de Alunos]]*Tabela1[[#This Row],[TtAlunosPré]]</f>
        <v>39630.632728682169</v>
      </c>
      <c r="T107" s="114">
        <f>Tabela1[[#This Row],[COF_MUN]]/Tabela1[[#This Row],[Total de Alunos]]*Tabela1[[#This Row],[TtAlunos_Básico]]</f>
        <v>131769.07856847544</v>
      </c>
      <c r="U107" s="114">
        <f>Tabela1[[#This Row],[COF_NUTSIII]]/Tabela1[[#This Row],[Total de Alunos]]*Tabela1[[#This Row],[TtAlunos_Básico]]</f>
        <v>0</v>
      </c>
      <c r="V107" s="114">
        <f>Tabela1[[#This Row],[COF_NUTSIII+MUN]]/Tabela1[[#This Row],[Total de Alunos]]*Tabela1[[#This Row],[TtAlunos_Básico]]</f>
        <v>131769.07856847544</v>
      </c>
      <c r="W107" s="114">
        <f>Tabela1[[#This Row],[COF_MUN]]/Tabela1[[#This Row],[Total de Alunos]]*Tabela1[[#This Row],[TtAlunos_Secundário]]</f>
        <v>43404.978702842374</v>
      </c>
      <c r="X107" s="114">
        <f>Tabela1[[#This Row],[COF_NUTSIII]]/Tabela1[[#This Row],[Total de Alunos]]*Tabela1[[#This Row],[TtAlunos_Secundário]]</f>
        <v>0</v>
      </c>
      <c r="Y107" s="114">
        <f>Tabela1[[#This Row],[COF_NUTSIII+MUN]]/Tabela1[[#This Row],[Total de Alunos]]*Tabela1[[#This Row],[TtAlunos_Secundário]]</f>
        <v>43404.978702842374</v>
      </c>
      <c r="AA107" s="146"/>
    </row>
    <row r="108" spans="1:27" x14ac:dyDescent="0.3">
      <c r="A108" s="76">
        <v>907</v>
      </c>
      <c r="B108" s="76" t="s">
        <v>350</v>
      </c>
      <c r="C108" s="76" t="s">
        <v>353</v>
      </c>
      <c r="D108" s="76" t="s">
        <v>484</v>
      </c>
      <c r="E108" s="76" t="s">
        <v>485</v>
      </c>
      <c r="F108" s="76" t="s">
        <v>329</v>
      </c>
      <c r="G108" s="76" t="s">
        <v>312</v>
      </c>
      <c r="H108" s="76" t="s">
        <v>492</v>
      </c>
      <c r="I108" s="76" t="s">
        <v>492</v>
      </c>
      <c r="J108" s="118">
        <v>0</v>
      </c>
      <c r="K108" s="119">
        <v>91594.23133333333</v>
      </c>
      <c r="L108" s="120">
        <v>91594.23133333333</v>
      </c>
      <c r="M108" s="128">
        <v>869</v>
      </c>
      <c r="N108" s="129">
        <v>3125</v>
      </c>
      <c r="O108" s="129">
        <v>1363</v>
      </c>
      <c r="P108" s="130">
        <v>5357</v>
      </c>
      <c r="Q108" s="114">
        <f>Tabela1[[#This Row],[COF_MUN]]/Tabela1[[#This Row],[Total de Alunos]]*Tabela1[[#This Row],[TtAlunosPré]]</f>
        <v>0</v>
      </c>
      <c r="R108" s="114">
        <f>Tabela1[[#This Row],[COF_NUTSIII]]/Tabela1[[#This Row],[Total de Alunos]]*Tabela1[[#This Row],[TtAlunosPré]]</f>
        <v>14858.201797399041</v>
      </c>
      <c r="S108" s="114">
        <f>Tabela1[[#This Row],[COF_NUTSIII+MUN]]/Tabela1[[#This Row],[Total de Alunos]]*Tabela1[[#This Row],[TtAlunosPré]]</f>
        <v>14858.201797399041</v>
      </c>
      <c r="T108" s="114">
        <f>Tabela1[[#This Row],[COF_MUN]]/Tabela1[[#This Row],[Total de Alunos]]*Tabela1[[#This Row],[TtAlunos_Básico]]</f>
        <v>0</v>
      </c>
      <c r="U108" s="114">
        <f>Tabela1[[#This Row],[COF_NUTSIII]]/Tabela1[[#This Row],[Total de Alunos]]*Tabela1[[#This Row],[TtAlunos_Básico]]</f>
        <v>53431.393114927509</v>
      </c>
      <c r="V108" s="114">
        <f>Tabela1[[#This Row],[COF_NUTSIII+MUN]]/Tabela1[[#This Row],[Total de Alunos]]*Tabela1[[#This Row],[TtAlunos_Básico]]</f>
        <v>53431.393114927509</v>
      </c>
      <c r="W108" s="114">
        <f>Tabela1[[#This Row],[COF_MUN]]/Tabela1[[#This Row],[Total de Alunos]]*Tabela1[[#This Row],[TtAlunos_Secundário]]</f>
        <v>0</v>
      </c>
      <c r="X108" s="114">
        <f>Tabela1[[#This Row],[COF_NUTSIII]]/Tabela1[[#This Row],[Total de Alunos]]*Tabela1[[#This Row],[TtAlunos_Secundário]]</f>
        <v>23304.63642100678</v>
      </c>
      <c r="Y108" s="114">
        <f>Tabela1[[#This Row],[COF_NUTSIII+MUN]]/Tabela1[[#This Row],[Total de Alunos]]*Tabela1[[#This Row],[TtAlunos_Secundário]]</f>
        <v>23304.63642100678</v>
      </c>
      <c r="AA108" s="146"/>
    </row>
    <row r="109" spans="1:27" x14ac:dyDescent="0.3">
      <c r="A109" s="76">
        <v>308</v>
      </c>
      <c r="B109" s="76" t="s">
        <v>350</v>
      </c>
      <c r="C109" s="76" t="s">
        <v>353</v>
      </c>
      <c r="D109" s="76" t="s">
        <v>408</v>
      </c>
      <c r="E109" s="76" t="s">
        <v>409</v>
      </c>
      <c r="F109" s="76" t="s">
        <v>326</v>
      </c>
      <c r="G109" s="76">
        <v>119</v>
      </c>
      <c r="H109" s="76" t="s">
        <v>463</v>
      </c>
      <c r="I109" s="76" t="s">
        <v>466</v>
      </c>
      <c r="J109" s="118">
        <v>100208.16</v>
      </c>
      <c r="K109" s="119">
        <v>425629.25624999998</v>
      </c>
      <c r="L109" s="120">
        <v>525837.41625000001</v>
      </c>
      <c r="M109" s="128">
        <v>3769</v>
      </c>
      <c r="N109" s="129">
        <v>12452</v>
      </c>
      <c r="O109" s="129">
        <v>4875</v>
      </c>
      <c r="P109" s="130">
        <v>21096</v>
      </c>
      <c r="Q109" s="114">
        <f>Tabela1[[#This Row],[COF_MUN]]/Tabela1[[#This Row],[Total de Alunos]]*Tabela1[[#This Row],[TtAlunosPré]]</f>
        <v>17903.135904436862</v>
      </c>
      <c r="R109" s="114">
        <f>Tabela1[[#This Row],[COF_NUTSIII]]/Tabela1[[#This Row],[Total de Alunos]]*Tabela1[[#This Row],[TtAlunosPré]]</f>
        <v>76042.69372422497</v>
      </c>
      <c r="S109" s="114">
        <f>Tabela1[[#This Row],[COF_NUTSIII+MUN]]/Tabela1[[#This Row],[Total de Alunos]]*Tabela1[[#This Row],[TtAlunosPré]]</f>
        <v>93945.829628661842</v>
      </c>
      <c r="T109" s="114">
        <f>Tabela1[[#This Row],[COF_MUN]]/Tabela1[[#This Row],[Total de Alunos]]*Tabela1[[#This Row],[TtAlunos_Básico]]</f>
        <v>59148.274948805461</v>
      </c>
      <c r="U109" s="114">
        <f>Tabela1[[#This Row],[COF_NUTSIII]]/Tabela1[[#This Row],[Total de Alunos]]*Tabela1[[#This Row],[TtAlunos_Básico]]</f>
        <v>251229.40362272467</v>
      </c>
      <c r="V109" s="114">
        <f>Tabela1[[#This Row],[COF_NUTSIII+MUN]]/Tabela1[[#This Row],[Total de Alunos]]*Tabela1[[#This Row],[TtAlunos_Básico]]</f>
        <v>310377.67857153015</v>
      </c>
      <c r="W109" s="114">
        <f>Tabela1[[#This Row],[COF_MUN]]/Tabela1[[#This Row],[Total de Alunos]]*Tabela1[[#This Row],[TtAlunos_Secundário]]</f>
        <v>23156.74914675768</v>
      </c>
      <c r="X109" s="114">
        <f>Tabela1[[#This Row],[COF_NUTSIII]]/Tabela1[[#This Row],[Total de Alunos]]*Tabela1[[#This Row],[TtAlunos_Secundário]]</f>
        <v>98357.158903050324</v>
      </c>
      <c r="Y109" s="114">
        <f>Tabela1[[#This Row],[COF_NUTSIII+MUN]]/Tabela1[[#This Row],[Total de Alunos]]*Tabela1[[#This Row],[TtAlunos_Secundário]]</f>
        <v>121513.90804980803</v>
      </c>
      <c r="AA109" s="146"/>
    </row>
    <row r="110" spans="1:27" x14ac:dyDescent="0.3">
      <c r="A110" s="76">
        <v>505</v>
      </c>
      <c r="B110" s="76" t="s">
        <v>350</v>
      </c>
      <c r="C110" s="76" t="s">
        <v>353</v>
      </c>
      <c r="D110" s="76" t="s">
        <v>484</v>
      </c>
      <c r="E110" s="76" t="s">
        <v>485</v>
      </c>
      <c r="F110" s="76" t="s">
        <v>328</v>
      </c>
      <c r="G110" s="76" t="s">
        <v>306</v>
      </c>
      <c r="H110" s="76" t="s">
        <v>486</v>
      </c>
      <c r="I110" s="76" t="s">
        <v>487</v>
      </c>
      <c r="J110" s="118">
        <v>0</v>
      </c>
      <c r="K110" s="119">
        <v>369731.88500000001</v>
      </c>
      <c r="L110" s="120">
        <v>369731.88500000001</v>
      </c>
      <c r="M110" s="128">
        <v>130</v>
      </c>
      <c r="N110" s="129">
        <v>502</v>
      </c>
      <c r="O110" s="129">
        <v>183</v>
      </c>
      <c r="P110" s="130">
        <v>815</v>
      </c>
      <c r="Q110" s="114">
        <f>Tabela1[[#This Row],[COF_MUN]]/Tabela1[[#This Row],[Total de Alunos]]*Tabela1[[#This Row],[TtAlunosPré]]</f>
        <v>0</v>
      </c>
      <c r="R110" s="114">
        <f>Tabela1[[#This Row],[COF_NUTSIII]]/Tabela1[[#This Row],[Total de Alunos]]*Tabela1[[#This Row],[TtAlunosPré]]</f>
        <v>58975.638098159514</v>
      </c>
      <c r="S110" s="114">
        <f>Tabela1[[#This Row],[COF_NUTSIII+MUN]]/Tabela1[[#This Row],[Total de Alunos]]*Tabela1[[#This Row],[TtAlunosPré]]</f>
        <v>58975.638098159514</v>
      </c>
      <c r="T110" s="114">
        <f>Tabela1[[#This Row],[COF_MUN]]/Tabela1[[#This Row],[Total de Alunos]]*Tabela1[[#This Row],[TtAlunos_Básico]]</f>
        <v>0</v>
      </c>
      <c r="U110" s="114">
        <f>Tabela1[[#This Row],[COF_NUTSIII]]/Tabela1[[#This Row],[Total de Alunos]]*Tabela1[[#This Row],[TtAlunos_Básico]]</f>
        <v>227736.69480981596</v>
      </c>
      <c r="V110" s="114">
        <f>Tabela1[[#This Row],[COF_NUTSIII+MUN]]/Tabela1[[#This Row],[Total de Alunos]]*Tabela1[[#This Row],[TtAlunos_Básico]]</f>
        <v>227736.69480981596</v>
      </c>
      <c r="W110" s="114">
        <f>Tabela1[[#This Row],[COF_MUN]]/Tabela1[[#This Row],[Total de Alunos]]*Tabela1[[#This Row],[TtAlunos_Secundário]]</f>
        <v>0</v>
      </c>
      <c r="X110" s="114">
        <f>Tabela1[[#This Row],[COF_NUTSIII]]/Tabela1[[#This Row],[Total de Alunos]]*Tabela1[[#This Row],[TtAlunos_Secundário]]</f>
        <v>83019.552092024547</v>
      </c>
      <c r="Y110" s="114">
        <f>Tabela1[[#This Row],[COF_NUTSIII+MUN]]/Tabela1[[#This Row],[Total de Alunos]]*Tabela1[[#This Row],[TtAlunos_Secundário]]</f>
        <v>83019.552092024547</v>
      </c>
      <c r="AA110" s="146"/>
    </row>
    <row r="111" spans="1:27" x14ac:dyDescent="0.3">
      <c r="A111" s="76">
        <v>110</v>
      </c>
      <c r="B111" s="76" t="s">
        <v>350</v>
      </c>
      <c r="C111" s="76" t="s">
        <v>353</v>
      </c>
      <c r="D111" s="76" t="s">
        <v>484</v>
      </c>
      <c r="E111" s="76" t="s">
        <v>485</v>
      </c>
      <c r="F111" s="76" t="s">
        <v>335</v>
      </c>
      <c r="G111" s="76" t="s">
        <v>304</v>
      </c>
      <c r="H111" s="76" t="s">
        <v>445</v>
      </c>
      <c r="I111" s="76" t="s">
        <v>573</v>
      </c>
      <c r="J111" s="118">
        <v>0</v>
      </c>
      <c r="K111" s="119">
        <v>261614.17909090911</v>
      </c>
      <c r="L111" s="120">
        <v>261614.17909090911</v>
      </c>
      <c r="M111" s="128">
        <v>958</v>
      </c>
      <c r="N111" s="129">
        <v>3010</v>
      </c>
      <c r="O111" s="129">
        <v>756</v>
      </c>
      <c r="P111" s="130">
        <v>4724</v>
      </c>
      <c r="Q111" s="114">
        <f>Tabela1[[#This Row],[COF_MUN]]/Tabela1[[#This Row],[Total de Alunos]]*Tabela1[[#This Row],[TtAlunosPré]]</f>
        <v>0</v>
      </c>
      <c r="R111" s="114">
        <f>Tabela1[[#This Row],[COF_NUTSIII]]/Tabela1[[#This Row],[Total de Alunos]]*Tabela1[[#This Row],[TtAlunosPré]]</f>
        <v>53053.849189053966</v>
      </c>
      <c r="S111" s="114">
        <f>Tabela1[[#This Row],[COF_NUTSIII+MUN]]/Tabela1[[#This Row],[Total de Alunos]]*Tabela1[[#This Row],[TtAlunosPré]]</f>
        <v>53053.849189053966</v>
      </c>
      <c r="T111" s="114">
        <f>Tabela1[[#This Row],[COF_MUN]]/Tabela1[[#This Row],[Total de Alunos]]*Tabela1[[#This Row],[TtAlunos_Básico]]</f>
        <v>0</v>
      </c>
      <c r="U111" s="114">
        <f>Tabela1[[#This Row],[COF_NUTSIII]]/Tabela1[[#This Row],[Total de Alunos]]*Tabela1[[#This Row],[TtAlunos_Básico]]</f>
        <v>166693.2004791779</v>
      </c>
      <c r="V111" s="114">
        <f>Tabela1[[#This Row],[COF_NUTSIII+MUN]]/Tabela1[[#This Row],[Total de Alunos]]*Tabela1[[#This Row],[TtAlunos_Básico]]</f>
        <v>166693.2004791779</v>
      </c>
      <c r="W111" s="114">
        <f>Tabela1[[#This Row],[COF_MUN]]/Tabela1[[#This Row],[Total de Alunos]]*Tabela1[[#This Row],[TtAlunos_Secundário]]</f>
        <v>0</v>
      </c>
      <c r="X111" s="114">
        <f>Tabela1[[#This Row],[COF_NUTSIII]]/Tabela1[[#This Row],[Total de Alunos]]*Tabela1[[#This Row],[TtAlunos_Secundário]]</f>
        <v>41867.129422677244</v>
      </c>
      <c r="Y111" s="114">
        <f>Tabela1[[#This Row],[COF_NUTSIII+MUN]]/Tabela1[[#This Row],[Total de Alunos]]*Tabela1[[#This Row],[TtAlunos_Secundário]]</f>
        <v>41867.129422677244</v>
      </c>
      <c r="AA111" s="146"/>
    </row>
    <row r="112" spans="1:27" x14ac:dyDescent="0.3">
      <c r="A112" s="76">
        <v>806</v>
      </c>
      <c r="B112" s="76" t="s">
        <v>350</v>
      </c>
      <c r="C112" s="76" t="s">
        <v>353</v>
      </c>
      <c r="D112" s="76" t="s">
        <v>321</v>
      </c>
      <c r="E112" s="76" t="s">
        <v>377</v>
      </c>
      <c r="F112" s="76" t="s">
        <v>321</v>
      </c>
      <c r="G112" s="76">
        <v>150</v>
      </c>
      <c r="H112" s="76" t="s">
        <v>378</v>
      </c>
      <c r="I112" s="76" t="s">
        <v>351</v>
      </c>
      <c r="J112" s="118">
        <v>0</v>
      </c>
      <c r="K112" s="119">
        <v>0</v>
      </c>
      <c r="L112" s="120">
        <v>0</v>
      </c>
      <c r="M112" s="128">
        <v>751</v>
      </c>
      <c r="N112" s="129">
        <v>2432</v>
      </c>
      <c r="O112" s="129">
        <v>363</v>
      </c>
      <c r="P112" s="130">
        <v>3546</v>
      </c>
      <c r="Q112" s="114">
        <f>Tabela1[[#This Row],[COF_MUN]]/Tabela1[[#This Row],[Total de Alunos]]*Tabela1[[#This Row],[TtAlunosPré]]</f>
        <v>0</v>
      </c>
      <c r="R112" s="114">
        <f>Tabela1[[#This Row],[COF_NUTSIII]]/Tabela1[[#This Row],[Total de Alunos]]*Tabela1[[#This Row],[TtAlunosPré]]</f>
        <v>0</v>
      </c>
      <c r="S112" s="114">
        <f>Tabela1[[#This Row],[COF_NUTSIII+MUN]]/Tabela1[[#This Row],[Total de Alunos]]*Tabela1[[#This Row],[TtAlunosPré]]</f>
        <v>0</v>
      </c>
      <c r="T112" s="114">
        <f>Tabela1[[#This Row],[COF_MUN]]/Tabela1[[#This Row],[Total de Alunos]]*Tabela1[[#This Row],[TtAlunos_Básico]]</f>
        <v>0</v>
      </c>
      <c r="U112" s="114">
        <f>Tabela1[[#This Row],[COF_NUTSIII]]/Tabela1[[#This Row],[Total de Alunos]]*Tabela1[[#This Row],[TtAlunos_Básico]]</f>
        <v>0</v>
      </c>
      <c r="V112" s="114">
        <f>Tabela1[[#This Row],[COF_NUTSIII+MUN]]/Tabela1[[#This Row],[Total de Alunos]]*Tabela1[[#This Row],[TtAlunos_Básico]]</f>
        <v>0</v>
      </c>
      <c r="W112" s="114">
        <f>Tabela1[[#This Row],[COF_MUN]]/Tabela1[[#This Row],[Total de Alunos]]*Tabela1[[#This Row],[TtAlunos_Secundário]]</f>
        <v>0</v>
      </c>
      <c r="X112" s="114">
        <f>Tabela1[[#This Row],[COF_NUTSIII]]/Tabela1[[#This Row],[Total de Alunos]]*Tabela1[[#This Row],[TtAlunos_Secundário]]</f>
        <v>0</v>
      </c>
      <c r="Y112" s="114">
        <f>Tabela1[[#This Row],[COF_NUTSIII+MUN]]/Tabela1[[#This Row],[Total de Alunos]]*Tabela1[[#This Row],[TtAlunos_Secundário]]</f>
        <v>0</v>
      </c>
      <c r="AA112" s="146"/>
    </row>
    <row r="113" spans="1:27" x14ac:dyDescent="0.3">
      <c r="A113" s="76">
        <v>807</v>
      </c>
      <c r="B113" s="76" t="s">
        <v>350</v>
      </c>
      <c r="C113" s="76" t="s">
        <v>353</v>
      </c>
      <c r="D113" s="76" t="s">
        <v>321</v>
      </c>
      <c r="E113" s="76" t="s">
        <v>377</v>
      </c>
      <c r="F113" s="76" t="s">
        <v>321</v>
      </c>
      <c r="G113" s="76">
        <v>150</v>
      </c>
      <c r="H113" s="76" t="s">
        <v>378</v>
      </c>
      <c r="I113" s="76" t="s">
        <v>383</v>
      </c>
      <c r="J113" s="118">
        <v>0</v>
      </c>
      <c r="K113" s="119">
        <v>0</v>
      </c>
      <c r="L113" s="120">
        <v>0</v>
      </c>
      <c r="M113" s="128">
        <v>826</v>
      </c>
      <c r="N113" s="129">
        <v>2941</v>
      </c>
      <c r="O113" s="129">
        <v>1215</v>
      </c>
      <c r="P113" s="130">
        <v>4982</v>
      </c>
      <c r="Q113" s="114">
        <f>Tabela1[[#This Row],[COF_MUN]]/Tabela1[[#This Row],[Total de Alunos]]*Tabela1[[#This Row],[TtAlunosPré]]</f>
        <v>0</v>
      </c>
      <c r="R113" s="114">
        <f>Tabela1[[#This Row],[COF_NUTSIII]]/Tabela1[[#This Row],[Total de Alunos]]*Tabela1[[#This Row],[TtAlunosPré]]</f>
        <v>0</v>
      </c>
      <c r="S113" s="114">
        <f>Tabela1[[#This Row],[COF_NUTSIII+MUN]]/Tabela1[[#This Row],[Total de Alunos]]*Tabela1[[#This Row],[TtAlunosPré]]</f>
        <v>0</v>
      </c>
      <c r="T113" s="114">
        <f>Tabela1[[#This Row],[COF_MUN]]/Tabela1[[#This Row],[Total de Alunos]]*Tabela1[[#This Row],[TtAlunos_Básico]]</f>
        <v>0</v>
      </c>
      <c r="U113" s="114">
        <f>Tabela1[[#This Row],[COF_NUTSIII]]/Tabela1[[#This Row],[Total de Alunos]]*Tabela1[[#This Row],[TtAlunos_Básico]]</f>
        <v>0</v>
      </c>
      <c r="V113" s="114">
        <f>Tabela1[[#This Row],[COF_NUTSIII+MUN]]/Tabela1[[#This Row],[Total de Alunos]]*Tabela1[[#This Row],[TtAlunos_Básico]]</f>
        <v>0</v>
      </c>
      <c r="W113" s="114">
        <f>Tabela1[[#This Row],[COF_MUN]]/Tabela1[[#This Row],[Total de Alunos]]*Tabela1[[#This Row],[TtAlunos_Secundário]]</f>
        <v>0</v>
      </c>
      <c r="X113" s="114">
        <f>Tabela1[[#This Row],[COF_NUTSIII]]/Tabela1[[#This Row],[Total de Alunos]]*Tabela1[[#This Row],[TtAlunos_Secundário]]</f>
        <v>0</v>
      </c>
      <c r="Y113" s="114">
        <f>Tabela1[[#This Row],[COF_NUTSIII+MUN]]/Tabela1[[#This Row],[Total de Alunos]]*Tabela1[[#This Row],[TtAlunos_Secundário]]</f>
        <v>0</v>
      </c>
      <c r="AA113" s="146"/>
    </row>
    <row r="114" spans="1:27" x14ac:dyDescent="0.3">
      <c r="A114" s="76">
        <v>1805</v>
      </c>
      <c r="B114" s="76" t="s">
        <v>350</v>
      </c>
      <c r="C114" s="76" t="s">
        <v>353</v>
      </c>
      <c r="D114" s="76" t="s">
        <v>408</v>
      </c>
      <c r="E114" s="76" t="s">
        <v>409</v>
      </c>
      <c r="F114" s="76" t="s">
        <v>331</v>
      </c>
      <c r="G114" s="76" t="s">
        <v>301</v>
      </c>
      <c r="H114" s="76" t="s">
        <v>513</v>
      </c>
      <c r="I114" s="76" t="s">
        <v>518</v>
      </c>
      <c r="J114" s="118">
        <v>518643.31</v>
      </c>
      <c r="K114" s="119">
        <v>11835.449999999999</v>
      </c>
      <c r="L114" s="120">
        <v>530478.76</v>
      </c>
      <c r="M114" s="128">
        <v>499</v>
      </c>
      <c r="N114" s="129">
        <v>1853</v>
      </c>
      <c r="O114" s="129">
        <v>963</v>
      </c>
      <c r="P114" s="130">
        <v>3315</v>
      </c>
      <c r="Q114" s="114">
        <f>Tabela1[[#This Row],[COF_MUN]]/Tabela1[[#This Row],[Total de Alunos]]*Tabela1[[#This Row],[TtAlunosPré]]</f>
        <v>78070.290102564104</v>
      </c>
      <c r="R114" s="114">
        <f>Tabela1[[#This Row],[COF_NUTSIII]]/Tabela1[[#This Row],[Total de Alunos]]*Tabela1[[#This Row],[TtAlunosPré]]</f>
        <v>1781.5654751131219</v>
      </c>
      <c r="S114" s="114">
        <f>Tabela1[[#This Row],[COF_NUTSIII+MUN]]/Tabela1[[#This Row],[Total de Alunos]]*Tabela1[[#This Row],[TtAlunosPré]]</f>
        <v>79851.855577677226</v>
      </c>
      <c r="T114" s="114">
        <f>Tabela1[[#This Row],[COF_MUN]]/Tabela1[[#This Row],[Total de Alunos]]*Tabela1[[#This Row],[TtAlunos_Básico]]</f>
        <v>289908.31174358976</v>
      </c>
      <c r="U114" s="114">
        <f>Tabela1[[#This Row],[COF_NUTSIII]]/Tabela1[[#This Row],[Total de Alunos]]*Tabela1[[#This Row],[TtAlunos_Básico]]</f>
        <v>6615.7130769230762</v>
      </c>
      <c r="V114" s="114">
        <f>Tabela1[[#This Row],[COF_NUTSIII+MUN]]/Tabela1[[#This Row],[Total de Alunos]]*Tabela1[[#This Row],[TtAlunos_Básico]]</f>
        <v>296524.0248205128</v>
      </c>
      <c r="W114" s="114">
        <f>Tabela1[[#This Row],[COF_MUN]]/Tabela1[[#This Row],[Total de Alunos]]*Tabela1[[#This Row],[TtAlunos_Secundário]]</f>
        <v>150664.70815384615</v>
      </c>
      <c r="X114" s="114">
        <f>Tabela1[[#This Row],[COF_NUTSIII]]/Tabela1[[#This Row],[Total de Alunos]]*Tabela1[[#This Row],[TtAlunos_Secundário]]</f>
        <v>3438.1714479638008</v>
      </c>
      <c r="Y114" s="114">
        <f>Tabela1[[#This Row],[COF_NUTSIII+MUN]]/Tabela1[[#This Row],[Total de Alunos]]*Tabela1[[#This Row],[TtAlunos_Secundário]]</f>
        <v>154102.87960180995</v>
      </c>
      <c r="AA114" s="146"/>
    </row>
    <row r="115" spans="1:27" x14ac:dyDescent="0.3">
      <c r="A115" s="76">
        <v>1009</v>
      </c>
      <c r="B115" s="76" t="s">
        <v>350</v>
      </c>
      <c r="C115" s="76" t="s">
        <v>353</v>
      </c>
      <c r="D115" s="76" t="s">
        <v>484</v>
      </c>
      <c r="E115" s="76" t="s">
        <v>485</v>
      </c>
      <c r="F115" s="76" t="s">
        <v>337</v>
      </c>
      <c r="G115" s="76" t="s">
        <v>310</v>
      </c>
      <c r="H115" s="76" t="s">
        <v>556</v>
      </c>
      <c r="I115" s="76" t="s">
        <v>556</v>
      </c>
      <c r="J115" s="118">
        <v>0</v>
      </c>
      <c r="K115" s="119">
        <v>219794.57400000002</v>
      </c>
      <c r="L115" s="120">
        <v>219794.57400000002</v>
      </c>
      <c r="M115" s="128">
        <v>3280</v>
      </c>
      <c r="N115" s="129">
        <v>11356</v>
      </c>
      <c r="O115" s="129">
        <v>3692</v>
      </c>
      <c r="P115" s="130">
        <v>18328</v>
      </c>
      <c r="Q115" s="114">
        <f>Tabela1[[#This Row],[COF_MUN]]/Tabela1[[#This Row],[Total de Alunos]]*Tabela1[[#This Row],[TtAlunosPré]]</f>
        <v>0</v>
      </c>
      <c r="R115" s="114">
        <f>Tabela1[[#This Row],[COF_NUTSIII]]/Tabela1[[#This Row],[Total de Alunos]]*Tabela1[[#This Row],[TtAlunosPré]]</f>
        <v>39334.690240069845</v>
      </c>
      <c r="S115" s="114">
        <f>Tabela1[[#This Row],[COF_NUTSIII+MUN]]/Tabela1[[#This Row],[Total de Alunos]]*Tabela1[[#This Row],[TtAlunosPré]]</f>
        <v>39334.690240069845</v>
      </c>
      <c r="T115" s="114">
        <f>Tabela1[[#This Row],[COF_MUN]]/Tabela1[[#This Row],[Total de Alunos]]*Tabela1[[#This Row],[TtAlunos_Básico]]</f>
        <v>0</v>
      </c>
      <c r="U115" s="114">
        <f>Tabela1[[#This Row],[COF_NUTSIII]]/Tabela1[[#This Row],[Total de Alunos]]*Tabela1[[#This Row],[TtAlunos_Básico]]</f>
        <v>136184.37267263207</v>
      </c>
      <c r="V115" s="114">
        <f>Tabela1[[#This Row],[COF_NUTSIII+MUN]]/Tabela1[[#This Row],[Total de Alunos]]*Tabela1[[#This Row],[TtAlunos_Básico]]</f>
        <v>136184.37267263207</v>
      </c>
      <c r="W115" s="114">
        <f>Tabela1[[#This Row],[COF_MUN]]/Tabela1[[#This Row],[Total de Alunos]]*Tabela1[[#This Row],[TtAlunos_Secundário]]</f>
        <v>0</v>
      </c>
      <c r="X115" s="114">
        <f>Tabela1[[#This Row],[COF_NUTSIII]]/Tabela1[[#This Row],[Total de Alunos]]*Tabela1[[#This Row],[TtAlunos_Secundário]]</f>
        <v>44275.511087298131</v>
      </c>
      <c r="Y115" s="114">
        <f>Tabela1[[#This Row],[COF_NUTSIII+MUN]]/Tabela1[[#This Row],[Total de Alunos]]*Tabela1[[#This Row],[TtAlunos_Secundário]]</f>
        <v>44275.511087298131</v>
      </c>
      <c r="AA115" s="146"/>
    </row>
    <row r="116" spans="1:27" x14ac:dyDescent="0.3">
      <c r="A116" s="76">
        <v>1106</v>
      </c>
      <c r="B116" s="76" t="s">
        <v>350</v>
      </c>
      <c r="C116" s="76" t="s">
        <v>353</v>
      </c>
      <c r="D116" s="76" t="s">
        <v>427</v>
      </c>
      <c r="E116" s="76" t="s">
        <v>428</v>
      </c>
      <c r="F116" s="76" t="s">
        <v>324</v>
      </c>
      <c r="G116" s="76">
        <v>170</v>
      </c>
      <c r="H116" s="76" t="s">
        <v>427</v>
      </c>
      <c r="I116" s="76" t="s">
        <v>427</v>
      </c>
      <c r="J116" s="118">
        <v>1477304.06</v>
      </c>
      <c r="K116" s="119">
        <v>0</v>
      </c>
      <c r="L116" s="120">
        <v>1477304.06</v>
      </c>
      <c r="M116" s="128">
        <v>18078</v>
      </c>
      <c r="N116" s="129">
        <v>58577</v>
      </c>
      <c r="O116" s="129">
        <v>25610</v>
      </c>
      <c r="P116" s="130">
        <v>102265</v>
      </c>
      <c r="Q116" s="114">
        <f>Tabela1[[#This Row],[COF_MUN]]/Tabela1[[#This Row],[Total de Alunos]]*Tabela1[[#This Row],[TtAlunosPré]]</f>
        <v>261151.93660274777</v>
      </c>
      <c r="R116" s="114">
        <f>Tabela1[[#This Row],[COF_NUTSIII]]/Tabela1[[#This Row],[Total de Alunos]]*Tabela1[[#This Row],[TtAlunosPré]]</f>
        <v>0</v>
      </c>
      <c r="S116" s="114">
        <f>Tabela1[[#This Row],[COF_NUTSIII+MUN]]/Tabela1[[#This Row],[Total de Alunos]]*Tabela1[[#This Row],[TtAlunosPré]]</f>
        <v>261151.93660274777</v>
      </c>
      <c r="T116" s="114">
        <f>Tabela1[[#This Row],[COF_MUN]]/Tabela1[[#This Row],[Total de Alunos]]*Tabela1[[#This Row],[TtAlunos_Básico]]</f>
        <v>846194.1027978292</v>
      </c>
      <c r="U116" s="114">
        <f>Tabela1[[#This Row],[COF_NUTSIII]]/Tabela1[[#This Row],[Total de Alunos]]*Tabela1[[#This Row],[TtAlunos_Básico]]</f>
        <v>0</v>
      </c>
      <c r="V116" s="114">
        <f>Tabela1[[#This Row],[COF_NUTSIII+MUN]]/Tabela1[[#This Row],[Total de Alunos]]*Tabela1[[#This Row],[TtAlunos_Básico]]</f>
        <v>846194.1027978292</v>
      </c>
      <c r="W116" s="114">
        <f>Tabela1[[#This Row],[COF_MUN]]/Tabela1[[#This Row],[Total de Alunos]]*Tabela1[[#This Row],[TtAlunos_Secundário]]</f>
        <v>369958.02059942309</v>
      </c>
      <c r="X116" s="114">
        <f>Tabela1[[#This Row],[COF_NUTSIII]]/Tabela1[[#This Row],[Total de Alunos]]*Tabela1[[#This Row],[TtAlunos_Secundário]]</f>
        <v>0</v>
      </c>
      <c r="Y116" s="114">
        <f>Tabela1[[#This Row],[COF_NUTSIII+MUN]]/Tabela1[[#This Row],[Total de Alunos]]*Tabela1[[#This Row],[TtAlunos_Secundário]]</f>
        <v>369958.02059942309</v>
      </c>
      <c r="AA116" s="146"/>
    </row>
    <row r="117" spans="1:27" x14ac:dyDescent="0.3">
      <c r="A117" s="76">
        <v>808</v>
      </c>
      <c r="B117" s="76" t="s">
        <v>350</v>
      </c>
      <c r="C117" s="76" t="s">
        <v>353</v>
      </c>
      <c r="D117" s="76" t="s">
        <v>321</v>
      </c>
      <c r="E117" s="76" t="s">
        <v>377</v>
      </c>
      <c r="F117" s="76" t="s">
        <v>321</v>
      </c>
      <c r="G117" s="76">
        <v>150</v>
      </c>
      <c r="H117" s="76" t="s">
        <v>378</v>
      </c>
      <c r="I117" s="76" t="s">
        <v>384</v>
      </c>
      <c r="J117" s="118">
        <v>0</v>
      </c>
      <c r="K117" s="119">
        <v>0</v>
      </c>
      <c r="L117" s="120">
        <v>0</v>
      </c>
      <c r="M117" s="128">
        <v>2170</v>
      </c>
      <c r="N117" s="129">
        <v>7173</v>
      </c>
      <c r="O117" s="129">
        <v>2074</v>
      </c>
      <c r="P117" s="130">
        <v>11417</v>
      </c>
      <c r="Q117" s="114">
        <f>Tabela1[[#This Row],[COF_MUN]]/Tabela1[[#This Row],[Total de Alunos]]*Tabela1[[#This Row],[TtAlunosPré]]</f>
        <v>0</v>
      </c>
      <c r="R117" s="114">
        <f>Tabela1[[#This Row],[COF_NUTSIII]]/Tabela1[[#This Row],[Total de Alunos]]*Tabela1[[#This Row],[TtAlunosPré]]</f>
        <v>0</v>
      </c>
      <c r="S117" s="114">
        <f>Tabela1[[#This Row],[COF_NUTSIII+MUN]]/Tabela1[[#This Row],[Total de Alunos]]*Tabela1[[#This Row],[TtAlunosPré]]</f>
        <v>0</v>
      </c>
      <c r="T117" s="114">
        <f>Tabela1[[#This Row],[COF_MUN]]/Tabela1[[#This Row],[Total de Alunos]]*Tabela1[[#This Row],[TtAlunos_Básico]]</f>
        <v>0</v>
      </c>
      <c r="U117" s="114">
        <f>Tabela1[[#This Row],[COF_NUTSIII]]/Tabela1[[#This Row],[Total de Alunos]]*Tabela1[[#This Row],[TtAlunos_Básico]]</f>
        <v>0</v>
      </c>
      <c r="V117" s="114">
        <f>Tabela1[[#This Row],[COF_NUTSIII+MUN]]/Tabela1[[#This Row],[Total de Alunos]]*Tabela1[[#This Row],[TtAlunos_Básico]]</f>
        <v>0</v>
      </c>
      <c r="W117" s="114">
        <f>Tabela1[[#This Row],[COF_MUN]]/Tabela1[[#This Row],[Total de Alunos]]*Tabela1[[#This Row],[TtAlunos_Secundário]]</f>
        <v>0</v>
      </c>
      <c r="X117" s="114">
        <f>Tabela1[[#This Row],[COF_NUTSIII]]/Tabela1[[#This Row],[Total de Alunos]]*Tabela1[[#This Row],[TtAlunos_Secundário]]</f>
        <v>0</v>
      </c>
      <c r="Y117" s="114">
        <f>Tabela1[[#This Row],[COF_NUTSIII+MUN]]/Tabela1[[#This Row],[Total de Alunos]]*Tabela1[[#This Row],[TtAlunos_Secundário]]</f>
        <v>0</v>
      </c>
      <c r="AA117" s="146"/>
    </row>
    <row r="118" spans="1:27" x14ac:dyDescent="0.3">
      <c r="A118" s="76">
        <v>1107</v>
      </c>
      <c r="B118" s="76" t="s">
        <v>350</v>
      </c>
      <c r="C118" s="76" t="s">
        <v>353</v>
      </c>
      <c r="D118" s="76" t="s">
        <v>427</v>
      </c>
      <c r="E118" s="76" t="s">
        <v>428</v>
      </c>
      <c r="F118" s="76" t="s">
        <v>324</v>
      </c>
      <c r="G118" s="76">
        <v>170</v>
      </c>
      <c r="H118" s="76" t="s">
        <v>427</v>
      </c>
      <c r="I118" s="76" t="s">
        <v>434</v>
      </c>
      <c r="J118" s="118">
        <v>857726.45</v>
      </c>
      <c r="K118" s="119">
        <v>0</v>
      </c>
      <c r="L118" s="120">
        <v>857726.45</v>
      </c>
      <c r="M118" s="128">
        <v>5190</v>
      </c>
      <c r="N118" s="129">
        <v>18632</v>
      </c>
      <c r="O118" s="129">
        <v>4161</v>
      </c>
      <c r="P118" s="130">
        <v>27983</v>
      </c>
      <c r="Q118" s="114">
        <f>Tabela1[[#This Row],[COF_MUN]]/Tabela1[[#This Row],[Total de Alunos]]*Tabela1[[#This Row],[TtAlunosPré]]</f>
        <v>159082.30981310082</v>
      </c>
      <c r="R118" s="114">
        <f>Tabela1[[#This Row],[COF_NUTSIII]]/Tabela1[[#This Row],[Total de Alunos]]*Tabela1[[#This Row],[TtAlunosPré]]</f>
        <v>0</v>
      </c>
      <c r="S118" s="114">
        <f>Tabela1[[#This Row],[COF_NUTSIII+MUN]]/Tabela1[[#This Row],[Total de Alunos]]*Tabela1[[#This Row],[TtAlunosPré]]</f>
        <v>159082.30981310082</v>
      </c>
      <c r="T118" s="114">
        <f>Tabela1[[#This Row],[COF_MUN]]/Tabela1[[#This Row],[Total de Alunos]]*Tabela1[[#This Row],[TtAlunos_Básico]]</f>
        <v>571102.42705928604</v>
      </c>
      <c r="U118" s="114">
        <f>Tabela1[[#This Row],[COF_NUTSIII]]/Tabela1[[#This Row],[Total de Alunos]]*Tabela1[[#This Row],[TtAlunos_Básico]]</f>
        <v>0</v>
      </c>
      <c r="V118" s="114">
        <f>Tabela1[[#This Row],[COF_NUTSIII+MUN]]/Tabela1[[#This Row],[Total de Alunos]]*Tabela1[[#This Row],[TtAlunos_Básico]]</f>
        <v>571102.42705928604</v>
      </c>
      <c r="W118" s="114">
        <f>Tabela1[[#This Row],[COF_MUN]]/Tabela1[[#This Row],[Total de Alunos]]*Tabela1[[#This Row],[TtAlunos_Secundário]]</f>
        <v>127541.7131276132</v>
      </c>
      <c r="X118" s="114">
        <f>Tabela1[[#This Row],[COF_NUTSIII]]/Tabela1[[#This Row],[Total de Alunos]]*Tabela1[[#This Row],[TtAlunos_Secundário]]</f>
        <v>0</v>
      </c>
      <c r="Y118" s="114">
        <f>Tabela1[[#This Row],[COF_NUTSIII+MUN]]/Tabela1[[#This Row],[Total de Alunos]]*Tabela1[[#This Row],[TtAlunos_Secundário]]</f>
        <v>127541.7131276132</v>
      </c>
      <c r="AA118" s="146"/>
    </row>
    <row r="119" spans="1:27" x14ac:dyDescent="0.3">
      <c r="A119" s="76">
        <v>1108</v>
      </c>
      <c r="B119" s="76" t="s">
        <v>350</v>
      </c>
      <c r="C119" s="76" t="s">
        <v>353</v>
      </c>
      <c r="D119" s="76" t="s">
        <v>484</v>
      </c>
      <c r="E119" s="76" t="s">
        <v>485</v>
      </c>
      <c r="F119" s="76" t="s">
        <v>334</v>
      </c>
      <c r="G119" s="76" t="s">
        <v>302</v>
      </c>
      <c r="H119" s="76" t="s">
        <v>427</v>
      </c>
      <c r="I119" s="76" t="s">
        <v>563</v>
      </c>
      <c r="J119" s="118">
        <v>0</v>
      </c>
      <c r="K119" s="119">
        <v>313016.76416666666</v>
      </c>
      <c r="L119" s="120">
        <v>313016.76416666666</v>
      </c>
      <c r="M119" s="128">
        <v>654</v>
      </c>
      <c r="N119" s="129">
        <v>2220</v>
      </c>
      <c r="O119" s="129">
        <v>491</v>
      </c>
      <c r="P119" s="130">
        <v>3365</v>
      </c>
      <c r="Q119" s="114">
        <f>Tabela1[[#This Row],[COF_MUN]]/Tabela1[[#This Row],[Total de Alunos]]*Tabela1[[#This Row],[TtAlunosPré]]</f>
        <v>0</v>
      </c>
      <c r="R119" s="114">
        <f>Tabela1[[#This Row],[COF_NUTSIII]]/Tabela1[[#This Row],[Total de Alunos]]*Tabela1[[#This Row],[TtAlunosPré]]</f>
        <v>60835.94762704309</v>
      </c>
      <c r="S119" s="114">
        <f>Tabela1[[#This Row],[COF_NUTSIII+MUN]]/Tabela1[[#This Row],[Total de Alunos]]*Tabela1[[#This Row],[TtAlunosPré]]</f>
        <v>60835.94762704309</v>
      </c>
      <c r="T119" s="114">
        <f>Tabela1[[#This Row],[COF_MUN]]/Tabela1[[#This Row],[Total de Alunos]]*Tabela1[[#This Row],[TtAlunos_Básico]]</f>
        <v>0</v>
      </c>
      <c r="U119" s="114">
        <f>Tabela1[[#This Row],[COF_NUTSIII]]/Tabela1[[#This Row],[Total de Alunos]]*Tabela1[[#This Row],[TtAlunos_Básico]]</f>
        <v>206507.34515601781</v>
      </c>
      <c r="V119" s="114">
        <f>Tabela1[[#This Row],[COF_NUTSIII+MUN]]/Tabela1[[#This Row],[Total de Alunos]]*Tabela1[[#This Row],[TtAlunos_Básico]]</f>
        <v>206507.34515601781</v>
      </c>
      <c r="W119" s="114">
        <f>Tabela1[[#This Row],[COF_MUN]]/Tabela1[[#This Row],[Total de Alunos]]*Tabela1[[#This Row],[TtAlunos_Secundário]]</f>
        <v>0</v>
      </c>
      <c r="X119" s="114">
        <f>Tabela1[[#This Row],[COF_NUTSIII]]/Tabela1[[#This Row],[Total de Alunos]]*Tabela1[[#This Row],[TtAlunos_Secundário]]</f>
        <v>45673.471383605742</v>
      </c>
      <c r="Y119" s="114">
        <f>Tabela1[[#This Row],[COF_NUTSIII+MUN]]/Tabela1[[#This Row],[Total de Alunos]]*Tabela1[[#This Row],[TtAlunos_Secundário]]</f>
        <v>45673.471383605742</v>
      </c>
      <c r="AA119" s="146"/>
    </row>
    <row r="120" spans="1:27" x14ac:dyDescent="0.3">
      <c r="A120" s="76">
        <v>607</v>
      </c>
      <c r="B120" s="76" t="s">
        <v>350</v>
      </c>
      <c r="C120" s="76" t="s">
        <v>353</v>
      </c>
      <c r="D120" s="76" t="s">
        <v>484</v>
      </c>
      <c r="E120" s="76" t="s">
        <v>485</v>
      </c>
      <c r="F120" s="76" t="s">
        <v>336</v>
      </c>
      <c r="G120" s="76" t="s">
        <v>314</v>
      </c>
      <c r="H120" s="76" t="s">
        <v>579</v>
      </c>
      <c r="I120" s="76" t="s">
        <v>585</v>
      </c>
      <c r="J120" s="118">
        <v>0</v>
      </c>
      <c r="K120" s="119">
        <v>331258.91315789474</v>
      </c>
      <c r="L120" s="120">
        <v>331258.91315789474</v>
      </c>
      <c r="M120" s="128">
        <v>392</v>
      </c>
      <c r="N120" s="129">
        <v>1443</v>
      </c>
      <c r="O120" s="129">
        <v>477</v>
      </c>
      <c r="P120" s="130">
        <v>2312</v>
      </c>
      <c r="Q120" s="114">
        <f>Tabela1[[#This Row],[COF_MUN]]/Tabela1[[#This Row],[Total de Alunos]]*Tabela1[[#This Row],[TtAlunosPré]]</f>
        <v>0</v>
      </c>
      <c r="R120" s="114">
        <f>Tabela1[[#This Row],[COF_NUTSIII]]/Tabela1[[#This Row],[Total de Alunos]]*Tabela1[[#This Row],[TtAlunosPré]]</f>
        <v>56165.006037151703</v>
      </c>
      <c r="S120" s="114">
        <f>Tabela1[[#This Row],[COF_NUTSIII+MUN]]/Tabela1[[#This Row],[Total de Alunos]]*Tabela1[[#This Row],[TtAlunosPré]]</f>
        <v>56165.006037151703</v>
      </c>
      <c r="T120" s="114">
        <f>Tabela1[[#This Row],[COF_MUN]]/Tabela1[[#This Row],[Total de Alunos]]*Tabela1[[#This Row],[TtAlunos_Básico]]</f>
        <v>0</v>
      </c>
      <c r="U120" s="114">
        <f>Tabela1[[#This Row],[COF_NUTSIII]]/Tabela1[[#This Row],[Total de Alunos]]*Tabela1[[#This Row],[TtAlunos_Básico]]</f>
        <v>206750.26457043344</v>
      </c>
      <c r="V120" s="114">
        <f>Tabela1[[#This Row],[COF_NUTSIII+MUN]]/Tabela1[[#This Row],[Total de Alunos]]*Tabela1[[#This Row],[TtAlunos_Básico]]</f>
        <v>206750.26457043344</v>
      </c>
      <c r="W120" s="114">
        <f>Tabela1[[#This Row],[COF_MUN]]/Tabela1[[#This Row],[Total de Alunos]]*Tabela1[[#This Row],[TtAlunos_Secundário]]</f>
        <v>0</v>
      </c>
      <c r="X120" s="114">
        <f>Tabela1[[#This Row],[COF_NUTSIII]]/Tabela1[[#This Row],[Total de Alunos]]*Tabela1[[#This Row],[TtAlunos_Secundário]]</f>
        <v>68343.642550309596</v>
      </c>
      <c r="Y120" s="114">
        <f>Tabela1[[#This Row],[COF_NUTSIII+MUN]]/Tabela1[[#This Row],[Total de Alunos]]*Tabela1[[#This Row],[TtAlunos_Secundário]]</f>
        <v>68343.642550309596</v>
      </c>
      <c r="AA120" s="146"/>
    </row>
    <row r="121" spans="1:27" x14ac:dyDescent="0.3">
      <c r="A121" s="76">
        <v>1305</v>
      </c>
      <c r="B121" s="76" t="s">
        <v>350</v>
      </c>
      <c r="C121" s="76" t="s">
        <v>353</v>
      </c>
      <c r="D121" s="76" t="s">
        <v>408</v>
      </c>
      <c r="E121" s="76" t="s">
        <v>409</v>
      </c>
      <c r="F121" s="76" t="s">
        <v>338</v>
      </c>
      <c r="G121" s="76" t="s">
        <v>296</v>
      </c>
      <c r="H121" s="76" t="s">
        <v>448</v>
      </c>
      <c r="I121" s="76" t="s">
        <v>613</v>
      </c>
      <c r="J121" s="118">
        <v>0</v>
      </c>
      <c r="K121" s="119">
        <v>608447.2854545454</v>
      </c>
      <c r="L121" s="120">
        <v>608447.2854545454</v>
      </c>
      <c r="M121" s="128">
        <v>1152</v>
      </c>
      <c r="N121" s="129">
        <v>4499</v>
      </c>
      <c r="O121" s="129">
        <v>1405</v>
      </c>
      <c r="P121" s="130">
        <v>7056</v>
      </c>
      <c r="Q121" s="114">
        <f>Tabela1[[#This Row],[COF_MUN]]/Tabela1[[#This Row],[Total de Alunos]]*Tabela1[[#This Row],[TtAlunosPré]]</f>
        <v>0</v>
      </c>
      <c r="R121" s="114">
        <f>Tabela1[[#This Row],[COF_NUTSIII]]/Tabela1[[#This Row],[Total de Alunos]]*Tabela1[[#This Row],[TtAlunosPré]]</f>
        <v>99338.332319109453</v>
      </c>
      <c r="S121" s="114">
        <f>Tabela1[[#This Row],[COF_NUTSIII+MUN]]/Tabela1[[#This Row],[Total de Alunos]]*Tabela1[[#This Row],[TtAlunosPré]]</f>
        <v>99338.332319109453</v>
      </c>
      <c r="T121" s="114">
        <f>Tabela1[[#This Row],[COF_MUN]]/Tabela1[[#This Row],[Total de Alunos]]*Tabela1[[#This Row],[TtAlunos_Básico]]</f>
        <v>0</v>
      </c>
      <c r="U121" s="114">
        <f>Tabela1[[#This Row],[COF_NUTSIII]]/Tabela1[[#This Row],[Total de Alunos]]*Tabela1[[#This Row],[TtAlunos_Básico]]</f>
        <v>387954.12943027203</v>
      </c>
      <c r="V121" s="114">
        <f>Tabela1[[#This Row],[COF_NUTSIII+MUN]]/Tabela1[[#This Row],[Total de Alunos]]*Tabela1[[#This Row],[TtAlunos_Básico]]</f>
        <v>387954.12943027203</v>
      </c>
      <c r="W121" s="114">
        <f>Tabela1[[#This Row],[COF_MUN]]/Tabela1[[#This Row],[Total de Alunos]]*Tabela1[[#This Row],[TtAlunos_Secundário]]</f>
        <v>0</v>
      </c>
      <c r="X121" s="114">
        <f>Tabela1[[#This Row],[COF_NUTSIII]]/Tabela1[[#This Row],[Total de Alunos]]*Tabela1[[#This Row],[TtAlunos_Secundário]]</f>
        <v>121154.82370516387</v>
      </c>
      <c r="Y121" s="114">
        <f>Tabela1[[#This Row],[COF_NUTSIII+MUN]]/Tabela1[[#This Row],[Total de Alunos]]*Tabela1[[#This Row],[TtAlunos_Secundário]]</f>
        <v>121154.82370516387</v>
      </c>
      <c r="AA121" s="146"/>
    </row>
    <row r="122" spans="1:27" x14ac:dyDescent="0.3">
      <c r="A122" s="76">
        <v>1413</v>
      </c>
      <c r="B122" s="76" t="s">
        <v>350</v>
      </c>
      <c r="C122" s="76" t="s">
        <v>353</v>
      </c>
      <c r="D122" s="76" t="s">
        <v>484</v>
      </c>
      <c r="E122" s="76" t="s">
        <v>485</v>
      </c>
      <c r="F122" s="76" t="s">
        <v>333</v>
      </c>
      <c r="G122" s="76" t="s">
        <v>308</v>
      </c>
      <c r="H122" s="76" t="s">
        <v>532</v>
      </c>
      <c r="I122" s="76" t="s">
        <v>548</v>
      </c>
      <c r="J122" s="118">
        <v>0</v>
      </c>
      <c r="K122" s="119">
        <v>292092.53769230773</v>
      </c>
      <c r="L122" s="120">
        <v>292092.53769230773</v>
      </c>
      <c r="M122" s="128">
        <v>94</v>
      </c>
      <c r="N122" s="129">
        <v>341</v>
      </c>
      <c r="O122" s="129">
        <v>180</v>
      </c>
      <c r="P122" s="130">
        <v>615</v>
      </c>
      <c r="Q122" s="114">
        <f>Tabela1[[#This Row],[COF_MUN]]/Tabela1[[#This Row],[Total de Alunos]]*Tabela1[[#This Row],[TtAlunosPré]]</f>
        <v>0</v>
      </c>
      <c r="R122" s="114">
        <f>Tabela1[[#This Row],[COF_NUTSIII]]/Tabela1[[#This Row],[Total de Alunos]]*Tabela1[[#This Row],[TtAlunosPré]]</f>
        <v>44645.038281425892</v>
      </c>
      <c r="S122" s="114">
        <f>Tabela1[[#This Row],[COF_NUTSIII+MUN]]/Tabela1[[#This Row],[Total de Alunos]]*Tabela1[[#This Row],[TtAlunosPré]]</f>
        <v>44645.038281425892</v>
      </c>
      <c r="T122" s="114">
        <f>Tabela1[[#This Row],[COF_MUN]]/Tabela1[[#This Row],[Total de Alunos]]*Tabela1[[#This Row],[TtAlunos_Básico]]</f>
        <v>0</v>
      </c>
      <c r="U122" s="114">
        <f>Tabela1[[#This Row],[COF_NUTSIII]]/Tabela1[[#This Row],[Total de Alunos]]*Tabela1[[#This Row],[TtAlunos_Básico]]</f>
        <v>161957.00057410882</v>
      </c>
      <c r="V122" s="114">
        <f>Tabela1[[#This Row],[COF_NUTSIII+MUN]]/Tabela1[[#This Row],[Total de Alunos]]*Tabela1[[#This Row],[TtAlunos_Básico]]</f>
        <v>161957.00057410882</v>
      </c>
      <c r="W122" s="114">
        <f>Tabela1[[#This Row],[COF_MUN]]/Tabela1[[#This Row],[Total de Alunos]]*Tabela1[[#This Row],[TtAlunos_Secundário]]</f>
        <v>0</v>
      </c>
      <c r="X122" s="114">
        <f>Tabela1[[#This Row],[COF_NUTSIII]]/Tabela1[[#This Row],[Total de Alunos]]*Tabela1[[#This Row],[TtAlunos_Secundário]]</f>
        <v>85490.498836772982</v>
      </c>
      <c r="Y122" s="114">
        <f>Tabela1[[#This Row],[COF_NUTSIII+MUN]]/Tabela1[[#This Row],[Total de Alunos]]*Tabela1[[#This Row],[TtAlunos_Secundário]]</f>
        <v>85490.498836772982</v>
      </c>
      <c r="AA122" s="146"/>
    </row>
    <row r="123" spans="1:27" x14ac:dyDescent="0.3">
      <c r="A123" s="76">
        <v>405</v>
      </c>
      <c r="B123" s="76" t="s">
        <v>350</v>
      </c>
      <c r="C123" s="76" t="s">
        <v>353</v>
      </c>
      <c r="D123" s="76" t="s">
        <v>408</v>
      </c>
      <c r="E123" s="76" t="s">
        <v>409</v>
      </c>
      <c r="F123" s="76" t="s">
        <v>339</v>
      </c>
      <c r="G123" s="76" t="s">
        <v>298</v>
      </c>
      <c r="H123" s="76" t="s">
        <v>515</v>
      </c>
      <c r="I123" s="76" t="s">
        <v>619</v>
      </c>
      <c r="J123" s="118">
        <v>357582.45</v>
      </c>
      <c r="K123" s="119">
        <v>232016.48111111112</v>
      </c>
      <c r="L123" s="120">
        <v>589598.93111111107</v>
      </c>
      <c r="M123" s="128">
        <v>254</v>
      </c>
      <c r="N123" s="129">
        <v>824</v>
      </c>
      <c r="O123" s="129">
        <v>409</v>
      </c>
      <c r="P123" s="130">
        <v>1487</v>
      </c>
      <c r="Q123" s="114">
        <f>Tabela1[[#This Row],[COF_MUN]]/Tabela1[[#This Row],[Total de Alunos]]*Tabela1[[#This Row],[TtAlunosPré]]</f>
        <v>61079.988096839275</v>
      </c>
      <c r="R123" s="114">
        <f>Tabela1[[#This Row],[COF_NUTSIII]]/Tabela1[[#This Row],[Total de Alunos]]*Tabela1[[#This Row],[TtAlunosPré]]</f>
        <v>39631.597984009568</v>
      </c>
      <c r="S123" s="114">
        <f>Tabela1[[#This Row],[COF_NUTSIII+MUN]]/Tabela1[[#This Row],[Total de Alunos]]*Tabela1[[#This Row],[TtAlunosPré]]</f>
        <v>100711.58608084884</v>
      </c>
      <c r="T123" s="114">
        <f>Tabela1[[#This Row],[COF_MUN]]/Tabela1[[#This Row],[Total de Alunos]]*Tabela1[[#This Row],[TtAlunos_Básico]]</f>
        <v>198149.25272360459</v>
      </c>
      <c r="U123" s="114">
        <f>Tabela1[[#This Row],[COF_NUTSIII]]/Tabela1[[#This Row],[Total de Alunos]]*Tabela1[[#This Row],[TtAlunos_Básico]]</f>
        <v>128568.64857804679</v>
      </c>
      <c r="V123" s="114">
        <f>Tabela1[[#This Row],[COF_NUTSIII+MUN]]/Tabela1[[#This Row],[Total de Alunos]]*Tabela1[[#This Row],[TtAlunos_Básico]]</f>
        <v>326717.90130165132</v>
      </c>
      <c r="W123" s="114">
        <f>Tabela1[[#This Row],[COF_MUN]]/Tabela1[[#This Row],[Total de Alunos]]*Tabela1[[#This Row],[TtAlunos_Secundário]]</f>
        <v>98353.209179556157</v>
      </c>
      <c r="X123" s="114">
        <f>Tabela1[[#This Row],[COF_NUTSIII]]/Tabela1[[#This Row],[Total de Alunos]]*Tabela1[[#This Row],[TtAlunos_Secundário]]</f>
        <v>63816.234549054781</v>
      </c>
      <c r="Y123" s="114">
        <f>Tabela1[[#This Row],[COF_NUTSIII+MUN]]/Tabela1[[#This Row],[Total de Alunos]]*Tabela1[[#This Row],[TtAlunos_Secundário]]</f>
        <v>162169.44372861093</v>
      </c>
      <c r="AA123" s="146"/>
    </row>
    <row r="124" spans="1:27" x14ac:dyDescent="0.3">
      <c r="A124" s="76">
        <v>1109</v>
      </c>
      <c r="B124" s="76" t="s">
        <v>350</v>
      </c>
      <c r="C124" s="76" t="s">
        <v>353</v>
      </c>
      <c r="D124" s="76" t="s">
        <v>427</v>
      </c>
      <c r="E124" s="76" t="s">
        <v>428</v>
      </c>
      <c r="F124" s="76" t="s">
        <v>324</v>
      </c>
      <c r="G124" s="76">
        <v>170</v>
      </c>
      <c r="H124" s="76" t="s">
        <v>427</v>
      </c>
      <c r="I124" s="76" t="s">
        <v>435</v>
      </c>
      <c r="J124" s="118">
        <v>235303.61</v>
      </c>
      <c r="K124" s="119">
        <v>0</v>
      </c>
      <c r="L124" s="120">
        <v>235303.61</v>
      </c>
      <c r="M124" s="128">
        <v>2468</v>
      </c>
      <c r="N124" s="129">
        <v>8888</v>
      </c>
      <c r="O124" s="129">
        <v>2751</v>
      </c>
      <c r="P124" s="130">
        <v>14107</v>
      </c>
      <c r="Q124" s="114">
        <f>Tabela1[[#This Row],[COF_MUN]]/Tabela1[[#This Row],[Total de Alunos]]*Tabela1[[#This Row],[TtAlunosPré]]</f>
        <v>41166.038809101861</v>
      </c>
      <c r="R124" s="114">
        <f>Tabela1[[#This Row],[COF_NUTSIII]]/Tabela1[[#This Row],[Total de Alunos]]*Tabela1[[#This Row],[TtAlunosPré]]</f>
        <v>0</v>
      </c>
      <c r="S124" s="114">
        <f>Tabela1[[#This Row],[COF_NUTSIII+MUN]]/Tabela1[[#This Row],[Total de Alunos]]*Tabela1[[#This Row],[TtAlunosPré]]</f>
        <v>41166.038809101861</v>
      </c>
      <c r="T124" s="114">
        <f>Tabela1[[#This Row],[COF_MUN]]/Tabela1[[#This Row],[Total de Alunos]]*Tabela1[[#This Row],[TtAlunos_Básico]]</f>
        <v>148251.11545190332</v>
      </c>
      <c r="U124" s="114">
        <f>Tabela1[[#This Row],[COF_NUTSIII]]/Tabela1[[#This Row],[Total de Alunos]]*Tabela1[[#This Row],[TtAlunos_Básico]]</f>
        <v>0</v>
      </c>
      <c r="V124" s="114">
        <f>Tabela1[[#This Row],[COF_NUTSIII+MUN]]/Tabela1[[#This Row],[Total de Alunos]]*Tabela1[[#This Row],[TtAlunos_Básico]]</f>
        <v>148251.11545190332</v>
      </c>
      <c r="W124" s="114">
        <f>Tabela1[[#This Row],[COF_MUN]]/Tabela1[[#This Row],[Total de Alunos]]*Tabela1[[#This Row],[TtAlunos_Secundário]]</f>
        <v>45886.455738994824</v>
      </c>
      <c r="X124" s="114">
        <f>Tabela1[[#This Row],[COF_NUTSIII]]/Tabela1[[#This Row],[Total de Alunos]]*Tabela1[[#This Row],[TtAlunos_Secundário]]</f>
        <v>0</v>
      </c>
      <c r="Y124" s="114">
        <f>Tabela1[[#This Row],[COF_NUTSIII+MUN]]/Tabela1[[#This Row],[Total de Alunos]]*Tabela1[[#This Row],[TtAlunos_Secundário]]</f>
        <v>45886.455738994824</v>
      </c>
      <c r="AA124" s="146"/>
    </row>
    <row r="125" spans="1:27" x14ac:dyDescent="0.3">
      <c r="A125" s="76">
        <v>1306</v>
      </c>
      <c r="B125" s="76" t="s">
        <v>350</v>
      </c>
      <c r="C125" s="76" t="s">
        <v>353</v>
      </c>
      <c r="D125" s="76" t="s">
        <v>408</v>
      </c>
      <c r="E125" s="76" t="s">
        <v>409</v>
      </c>
      <c r="F125" s="76" t="s">
        <v>325</v>
      </c>
      <c r="G125" s="76" t="s">
        <v>299</v>
      </c>
      <c r="H125" s="76" t="s">
        <v>448</v>
      </c>
      <c r="I125" s="76" t="s">
        <v>450</v>
      </c>
      <c r="J125" s="118">
        <v>707348.17</v>
      </c>
      <c r="K125" s="119">
        <v>52941.176470588238</v>
      </c>
      <c r="L125" s="120">
        <v>760289.34647058824</v>
      </c>
      <c r="M125" s="128">
        <v>3305</v>
      </c>
      <c r="N125" s="129">
        <v>12191</v>
      </c>
      <c r="O125" s="129">
        <v>3227</v>
      </c>
      <c r="P125" s="130">
        <v>18723</v>
      </c>
      <c r="Q125" s="114">
        <f>Tabela1[[#This Row],[COF_MUN]]/Tabela1[[#This Row],[Total de Alunos]]*Tabela1[[#This Row],[TtAlunosPré]]</f>
        <v>124861.70495380016</v>
      </c>
      <c r="R125" s="114">
        <f>Tabela1[[#This Row],[COF_NUTSIII]]/Tabela1[[#This Row],[Total de Alunos]]*Tabela1[[#This Row],[TtAlunosPré]]</f>
        <v>9345.2218253108003</v>
      </c>
      <c r="S125" s="114">
        <f>Tabela1[[#This Row],[COF_NUTSIII+MUN]]/Tabela1[[#This Row],[Total de Alunos]]*Tabela1[[#This Row],[TtAlunosPré]]</f>
        <v>134206.92677911095</v>
      </c>
      <c r="T125" s="114">
        <f>Tabela1[[#This Row],[COF_MUN]]/Tabela1[[#This Row],[Total de Alunos]]*Tabela1[[#This Row],[TtAlunos_Básico]]</f>
        <v>460571.57188858627</v>
      </c>
      <c r="U125" s="114">
        <f>Tabela1[[#This Row],[COF_NUTSIII]]/Tabela1[[#This Row],[Total de Alunos]]*Tabela1[[#This Row],[TtAlunos_Básico]]</f>
        <v>34471.28571024628</v>
      </c>
      <c r="V125" s="114">
        <f>Tabela1[[#This Row],[COF_NUTSIII+MUN]]/Tabela1[[#This Row],[Total de Alunos]]*Tabela1[[#This Row],[TtAlunos_Básico]]</f>
        <v>495042.85759883252</v>
      </c>
      <c r="W125" s="114">
        <f>Tabela1[[#This Row],[COF_MUN]]/Tabela1[[#This Row],[Total de Alunos]]*Tabela1[[#This Row],[TtAlunos_Secundário]]</f>
        <v>121914.89315761364</v>
      </c>
      <c r="X125" s="114">
        <f>Tabela1[[#This Row],[COF_NUTSIII]]/Tabela1[[#This Row],[Total de Alunos]]*Tabela1[[#This Row],[TtAlunos_Secundário]]</f>
        <v>9124.6689350311499</v>
      </c>
      <c r="Y125" s="114">
        <f>Tabela1[[#This Row],[COF_NUTSIII+MUN]]/Tabela1[[#This Row],[Total de Alunos]]*Tabela1[[#This Row],[TtAlunos_Secundário]]</f>
        <v>131039.56209264477</v>
      </c>
      <c r="AA125" s="146"/>
    </row>
    <row r="126" spans="1:27" x14ac:dyDescent="0.3">
      <c r="A126" s="76">
        <v>1806</v>
      </c>
      <c r="B126" s="76" t="s">
        <v>350</v>
      </c>
      <c r="C126" s="76" t="s">
        <v>353</v>
      </c>
      <c r="D126" s="76" t="s">
        <v>484</v>
      </c>
      <c r="E126" s="76" t="s">
        <v>485</v>
      </c>
      <c r="F126" s="76" t="s">
        <v>340</v>
      </c>
      <c r="G126" s="76" t="s">
        <v>316</v>
      </c>
      <c r="H126" s="76" t="s">
        <v>513</v>
      </c>
      <c r="I126" s="76" t="s">
        <v>629</v>
      </c>
      <c r="J126" s="118">
        <v>0</v>
      </c>
      <c r="K126" s="119">
        <v>341568.78571428574</v>
      </c>
      <c r="L126" s="120">
        <v>341568.78571428574</v>
      </c>
      <c r="M126" s="128">
        <v>434</v>
      </c>
      <c r="N126" s="129">
        <v>1410</v>
      </c>
      <c r="O126" s="129">
        <v>516</v>
      </c>
      <c r="P126" s="130">
        <v>2360</v>
      </c>
      <c r="Q126" s="114">
        <f>Tabela1[[#This Row],[COF_MUN]]/Tabela1[[#This Row],[Total de Alunos]]*Tabela1[[#This Row],[TtAlunosPré]]</f>
        <v>0</v>
      </c>
      <c r="R126" s="114">
        <f>Tabela1[[#This Row],[COF_NUTSIII]]/Tabela1[[#This Row],[Total de Alunos]]*Tabela1[[#This Row],[TtAlunosPré]]</f>
        <v>62813.920762711867</v>
      </c>
      <c r="S126" s="114">
        <f>Tabela1[[#This Row],[COF_NUTSIII+MUN]]/Tabela1[[#This Row],[Total de Alunos]]*Tabela1[[#This Row],[TtAlunosPré]]</f>
        <v>62813.920762711867</v>
      </c>
      <c r="T126" s="114">
        <f>Tabela1[[#This Row],[COF_MUN]]/Tabela1[[#This Row],[Total de Alunos]]*Tabela1[[#This Row],[TtAlunos_Básico]]</f>
        <v>0</v>
      </c>
      <c r="U126" s="114">
        <f>Tabela1[[#This Row],[COF_NUTSIII]]/Tabela1[[#This Row],[Total de Alunos]]*Tabela1[[#This Row],[TtAlunos_Básico]]</f>
        <v>204072.87621065375</v>
      </c>
      <c r="V126" s="114">
        <f>Tabela1[[#This Row],[COF_NUTSIII+MUN]]/Tabela1[[#This Row],[Total de Alunos]]*Tabela1[[#This Row],[TtAlunos_Básico]]</f>
        <v>204072.87621065375</v>
      </c>
      <c r="W126" s="114">
        <f>Tabela1[[#This Row],[COF_MUN]]/Tabela1[[#This Row],[Total de Alunos]]*Tabela1[[#This Row],[TtAlunos_Secundário]]</f>
        <v>0</v>
      </c>
      <c r="X126" s="114">
        <f>Tabela1[[#This Row],[COF_NUTSIII]]/Tabela1[[#This Row],[Total de Alunos]]*Tabela1[[#This Row],[TtAlunos_Secundário]]</f>
        <v>74681.988740920104</v>
      </c>
      <c r="Y126" s="114">
        <f>Tabela1[[#This Row],[COF_NUTSIII+MUN]]/Tabela1[[#This Row],[Total de Alunos]]*Tabela1[[#This Row],[TtAlunos_Secundário]]</f>
        <v>74681.988740920104</v>
      </c>
      <c r="AA126" s="146"/>
    </row>
    <row r="127" spans="1:27" x14ac:dyDescent="0.3">
      <c r="A127" s="76">
        <v>908</v>
      </c>
      <c r="B127" s="76" t="s">
        <v>350</v>
      </c>
      <c r="C127" s="76" t="s">
        <v>353</v>
      </c>
      <c r="D127" s="76" t="s">
        <v>484</v>
      </c>
      <c r="E127" s="76" t="s">
        <v>485</v>
      </c>
      <c r="F127" s="76" t="s">
        <v>329</v>
      </c>
      <c r="G127" s="76" t="s">
        <v>312</v>
      </c>
      <c r="H127" s="76" t="s">
        <v>492</v>
      </c>
      <c r="I127" s="76" t="s">
        <v>501</v>
      </c>
      <c r="J127" s="118">
        <v>0</v>
      </c>
      <c r="K127" s="119">
        <v>91594.23133333333</v>
      </c>
      <c r="L127" s="120">
        <v>91594.23133333333</v>
      </c>
      <c r="M127" s="128">
        <v>39</v>
      </c>
      <c r="N127" s="129">
        <v>151</v>
      </c>
      <c r="O127" s="129">
        <v>78</v>
      </c>
      <c r="P127" s="130">
        <v>268</v>
      </c>
      <c r="Q127" s="114">
        <f>Tabela1[[#This Row],[COF_MUN]]/Tabela1[[#This Row],[Total de Alunos]]*Tabela1[[#This Row],[TtAlunosPré]]</f>
        <v>0</v>
      </c>
      <c r="R127" s="114">
        <f>Tabela1[[#This Row],[COF_NUTSIII]]/Tabela1[[#This Row],[Total de Alunos]]*Tabela1[[#This Row],[TtAlunosPré]]</f>
        <v>13329.011276119401</v>
      </c>
      <c r="S127" s="114">
        <f>Tabela1[[#This Row],[COF_NUTSIII+MUN]]/Tabela1[[#This Row],[Total de Alunos]]*Tabela1[[#This Row],[TtAlunosPré]]</f>
        <v>13329.011276119401</v>
      </c>
      <c r="T127" s="114">
        <f>Tabela1[[#This Row],[COF_MUN]]/Tabela1[[#This Row],[Total de Alunos]]*Tabela1[[#This Row],[TtAlunos_Básico]]</f>
        <v>0</v>
      </c>
      <c r="U127" s="114">
        <f>Tabela1[[#This Row],[COF_NUTSIII]]/Tabela1[[#This Row],[Total de Alunos]]*Tabela1[[#This Row],[TtAlunos_Básico]]</f>
        <v>51607.19750497512</v>
      </c>
      <c r="V127" s="114">
        <f>Tabela1[[#This Row],[COF_NUTSIII+MUN]]/Tabela1[[#This Row],[Total de Alunos]]*Tabela1[[#This Row],[TtAlunos_Básico]]</f>
        <v>51607.19750497512</v>
      </c>
      <c r="W127" s="114">
        <f>Tabela1[[#This Row],[COF_MUN]]/Tabela1[[#This Row],[Total de Alunos]]*Tabela1[[#This Row],[TtAlunos_Secundário]]</f>
        <v>0</v>
      </c>
      <c r="X127" s="114">
        <f>Tabela1[[#This Row],[COF_NUTSIII]]/Tabela1[[#This Row],[Total de Alunos]]*Tabela1[[#This Row],[TtAlunos_Secundário]]</f>
        <v>26658.022552238803</v>
      </c>
      <c r="Y127" s="114">
        <f>Tabela1[[#This Row],[COF_NUTSIII+MUN]]/Tabela1[[#This Row],[Total de Alunos]]*Tabela1[[#This Row],[TtAlunos_Secundário]]</f>
        <v>26658.022552238803</v>
      </c>
      <c r="AA127" s="146"/>
    </row>
    <row r="128" spans="1:27" x14ac:dyDescent="0.3">
      <c r="A128" s="76">
        <v>1307</v>
      </c>
      <c r="B128" s="76" t="s">
        <v>350</v>
      </c>
      <c r="C128" s="76" t="s">
        <v>353</v>
      </c>
      <c r="D128" s="76" t="s">
        <v>408</v>
      </c>
      <c r="E128" s="76" t="s">
        <v>409</v>
      </c>
      <c r="F128" s="76" t="s">
        <v>338</v>
      </c>
      <c r="G128" s="76" t="s">
        <v>296</v>
      </c>
      <c r="H128" s="76" t="s">
        <v>448</v>
      </c>
      <c r="I128" s="76" t="s">
        <v>614</v>
      </c>
      <c r="J128" s="118">
        <v>0</v>
      </c>
      <c r="K128" s="119">
        <v>608447.2854545454</v>
      </c>
      <c r="L128" s="120">
        <v>608447.2854545454</v>
      </c>
      <c r="M128" s="128">
        <v>1116</v>
      </c>
      <c r="N128" s="129">
        <v>4491</v>
      </c>
      <c r="O128" s="129">
        <v>1662</v>
      </c>
      <c r="P128" s="130">
        <v>7269</v>
      </c>
      <c r="Q128" s="114">
        <f>Tabela1[[#This Row],[COF_MUN]]/Tabela1[[#This Row],[Total de Alunos]]*Tabela1[[#This Row],[TtAlunosPré]]</f>
        <v>0</v>
      </c>
      <c r="R128" s="114">
        <f>Tabela1[[#This Row],[COF_NUTSIII]]/Tabela1[[#This Row],[Total de Alunos]]*Tabela1[[#This Row],[TtAlunosPré]]</f>
        <v>93414.110684725922</v>
      </c>
      <c r="S128" s="114">
        <f>Tabela1[[#This Row],[COF_NUTSIII+MUN]]/Tabela1[[#This Row],[Total de Alunos]]*Tabela1[[#This Row],[TtAlunosPré]]</f>
        <v>93414.110684725922</v>
      </c>
      <c r="T128" s="114">
        <f>Tabela1[[#This Row],[COF_MUN]]/Tabela1[[#This Row],[Total de Alunos]]*Tabela1[[#This Row],[TtAlunos_Básico]]</f>
        <v>0</v>
      </c>
      <c r="U128" s="114">
        <f>Tabela1[[#This Row],[COF_NUTSIII]]/Tabela1[[#This Row],[Total de Alunos]]*Tabela1[[#This Row],[TtAlunos_Básico]]</f>
        <v>375916.46154579218</v>
      </c>
      <c r="V128" s="114">
        <f>Tabela1[[#This Row],[COF_NUTSIII+MUN]]/Tabela1[[#This Row],[Total de Alunos]]*Tabela1[[#This Row],[TtAlunos_Básico]]</f>
        <v>375916.46154579218</v>
      </c>
      <c r="W128" s="114">
        <f>Tabela1[[#This Row],[COF_MUN]]/Tabela1[[#This Row],[Total de Alunos]]*Tabela1[[#This Row],[TtAlunos_Secundário]]</f>
        <v>0</v>
      </c>
      <c r="X128" s="114">
        <f>Tabela1[[#This Row],[COF_NUTSIII]]/Tabela1[[#This Row],[Total de Alunos]]*Tabela1[[#This Row],[TtAlunos_Secundário]]</f>
        <v>139116.71322402731</v>
      </c>
      <c r="Y128" s="114">
        <f>Tabela1[[#This Row],[COF_NUTSIII+MUN]]/Tabela1[[#This Row],[Total de Alunos]]*Tabela1[[#This Row],[TtAlunos_Secundário]]</f>
        <v>139116.71322402731</v>
      </c>
      <c r="AA128" s="146"/>
    </row>
    <row r="129" spans="1:27" x14ac:dyDescent="0.3">
      <c r="A129" s="76">
        <v>1010</v>
      </c>
      <c r="B129" s="76" t="s">
        <v>350</v>
      </c>
      <c r="C129" s="76" t="s">
        <v>353</v>
      </c>
      <c r="D129" s="76" t="s">
        <v>484</v>
      </c>
      <c r="E129" s="76" t="s">
        <v>485</v>
      </c>
      <c r="F129" s="76" t="s">
        <v>337</v>
      </c>
      <c r="G129" s="76" t="s">
        <v>310</v>
      </c>
      <c r="H129" s="76" t="s">
        <v>556</v>
      </c>
      <c r="I129" s="76" t="s">
        <v>603</v>
      </c>
      <c r="J129" s="118">
        <v>0</v>
      </c>
      <c r="K129" s="119">
        <v>219794.57400000002</v>
      </c>
      <c r="L129" s="120">
        <v>219794.57400000002</v>
      </c>
      <c r="M129" s="128">
        <v>963</v>
      </c>
      <c r="N129" s="129">
        <v>3399</v>
      </c>
      <c r="O129" s="129">
        <v>1508</v>
      </c>
      <c r="P129" s="130">
        <v>5870</v>
      </c>
      <c r="Q129" s="114">
        <f>Tabela1[[#This Row],[COF_MUN]]/Tabela1[[#This Row],[Total de Alunos]]*Tabela1[[#This Row],[TtAlunosPré]]</f>
        <v>0</v>
      </c>
      <c r="R129" s="114">
        <f>Tabela1[[#This Row],[COF_NUTSIII]]/Tabela1[[#This Row],[Total de Alunos]]*Tabela1[[#This Row],[TtAlunosPré]]</f>
        <v>36058.292122998304</v>
      </c>
      <c r="S129" s="114">
        <f>Tabela1[[#This Row],[COF_NUTSIII+MUN]]/Tabela1[[#This Row],[Total de Alunos]]*Tabela1[[#This Row],[TtAlunosPré]]</f>
        <v>36058.292122998304</v>
      </c>
      <c r="T129" s="114">
        <f>Tabela1[[#This Row],[COF_MUN]]/Tabela1[[#This Row],[Total de Alunos]]*Tabela1[[#This Row],[TtAlunos_Básico]]</f>
        <v>0</v>
      </c>
      <c r="U129" s="114">
        <f>Tabela1[[#This Row],[COF_NUTSIII]]/Tabela1[[#This Row],[Total de Alunos]]*Tabela1[[#This Row],[TtAlunos_Básico]]</f>
        <v>127271.16814752984</v>
      </c>
      <c r="V129" s="114">
        <f>Tabela1[[#This Row],[COF_NUTSIII+MUN]]/Tabela1[[#This Row],[Total de Alunos]]*Tabela1[[#This Row],[TtAlunos_Básico]]</f>
        <v>127271.16814752984</v>
      </c>
      <c r="W129" s="114">
        <f>Tabela1[[#This Row],[COF_MUN]]/Tabela1[[#This Row],[Total de Alunos]]*Tabela1[[#This Row],[TtAlunos_Secundário]]</f>
        <v>0</v>
      </c>
      <c r="X129" s="114">
        <f>Tabela1[[#This Row],[COF_NUTSIII]]/Tabela1[[#This Row],[Total de Alunos]]*Tabela1[[#This Row],[TtAlunos_Secundário]]</f>
        <v>56465.113729471901</v>
      </c>
      <c r="Y129" s="114">
        <f>Tabela1[[#This Row],[COF_NUTSIII+MUN]]/Tabela1[[#This Row],[Total de Alunos]]*Tabela1[[#This Row],[TtAlunos_Secundário]]</f>
        <v>56465.113729471901</v>
      </c>
      <c r="AA129" s="146"/>
    </row>
    <row r="130" spans="1:27" x14ac:dyDescent="0.3">
      <c r="A130" s="76">
        <v>1210</v>
      </c>
      <c r="B130" s="76" t="s">
        <v>350</v>
      </c>
      <c r="C130" s="76" t="s">
        <v>353</v>
      </c>
      <c r="D130" s="76" t="s">
        <v>354</v>
      </c>
      <c r="E130" s="76" t="s">
        <v>355</v>
      </c>
      <c r="F130" s="76" t="s">
        <v>322</v>
      </c>
      <c r="G130" s="76">
        <v>186</v>
      </c>
      <c r="H130" s="76" t="s">
        <v>393</v>
      </c>
      <c r="I130" s="76" t="s">
        <v>403</v>
      </c>
      <c r="J130" s="118">
        <v>0</v>
      </c>
      <c r="K130" s="119">
        <v>30017.989999999998</v>
      </c>
      <c r="L130" s="120">
        <v>30017.989999999998</v>
      </c>
      <c r="M130" s="128">
        <v>43</v>
      </c>
      <c r="N130" s="129">
        <v>161</v>
      </c>
      <c r="O130" s="129">
        <v>0</v>
      </c>
      <c r="P130" s="130">
        <v>204</v>
      </c>
      <c r="Q130" s="114">
        <f>Tabela1[[#This Row],[COF_MUN]]/Tabela1[[#This Row],[Total de Alunos]]*Tabela1[[#This Row],[TtAlunosPré]]</f>
        <v>0</v>
      </c>
      <c r="R130" s="114">
        <f>Tabela1[[#This Row],[COF_NUTSIII]]/Tabela1[[#This Row],[Total de Alunos]]*Tabela1[[#This Row],[TtAlunosPré]]</f>
        <v>6327.3214215686266</v>
      </c>
      <c r="S130" s="114">
        <f>Tabela1[[#This Row],[COF_NUTSIII+MUN]]/Tabela1[[#This Row],[Total de Alunos]]*Tabela1[[#This Row],[TtAlunosPré]]</f>
        <v>6327.3214215686266</v>
      </c>
      <c r="T130" s="114">
        <f>Tabela1[[#This Row],[COF_MUN]]/Tabela1[[#This Row],[Total de Alunos]]*Tabela1[[#This Row],[TtAlunos_Básico]]</f>
        <v>0</v>
      </c>
      <c r="U130" s="114">
        <f>Tabela1[[#This Row],[COF_NUTSIII]]/Tabela1[[#This Row],[Total de Alunos]]*Tabela1[[#This Row],[TtAlunos_Básico]]</f>
        <v>23690.66857843137</v>
      </c>
      <c r="V130" s="114">
        <f>Tabela1[[#This Row],[COF_NUTSIII+MUN]]/Tabela1[[#This Row],[Total de Alunos]]*Tabela1[[#This Row],[TtAlunos_Básico]]</f>
        <v>23690.66857843137</v>
      </c>
      <c r="W130" s="114">
        <f>Tabela1[[#This Row],[COF_MUN]]/Tabela1[[#This Row],[Total de Alunos]]*Tabela1[[#This Row],[TtAlunos_Secundário]]</f>
        <v>0</v>
      </c>
      <c r="X130" s="114">
        <f>Tabela1[[#This Row],[COF_NUTSIII]]/Tabela1[[#This Row],[Total de Alunos]]*Tabela1[[#This Row],[TtAlunos_Secundário]]</f>
        <v>0</v>
      </c>
      <c r="Y130" s="114">
        <f>Tabela1[[#This Row],[COF_NUTSIII+MUN]]/Tabela1[[#This Row],[Total de Alunos]]*Tabela1[[#This Row],[TtAlunos_Secundário]]</f>
        <v>0</v>
      </c>
      <c r="AA130" s="146"/>
    </row>
    <row r="131" spans="1:27" x14ac:dyDescent="0.3">
      <c r="A131" s="76">
        <v>1308</v>
      </c>
      <c r="B131" s="76" t="s">
        <v>350</v>
      </c>
      <c r="C131" s="76" t="s">
        <v>353</v>
      </c>
      <c r="D131" s="76" t="s">
        <v>408</v>
      </c>
      <c r="E131" s="76" t="s">
        <v>409</v>
      </c>
      <c r="F131" s="76" t="s">
        <v>325</v>
      </c>
      <c r="G131" s="76" t="s">
        <v>299</v>
      </c>
      <c r="H131" s="76" t="s">
        <v>448</v>
      </c>
      <c r="I131" s="76" t="s">
        <v>451</v>
      </c>
      <c r="J131" s="118">
        <v>831648.64</v>
      </c>
      <c r="K131" s="119">
        <v>52941.176470588238</v>
      </c>
      <c r="L131" s="120">
        <v>884589.81647058821</v>
      </c>
      <c r="M131" s="128">
        <v>3962</v>
      </c>
      <c r="N131" s="129">
        <v>13799</v>
      </c>
      <c r="O131" s="129">
        <v>4407</v>
      </c>
      <c r="P131" s="130">
        <v>22168</v>
      </c>
      <c r="Q131" s="114">
        <f>Tabela1[[#This Row],[COF_MUN]]/Tabela1[[#This Row],[Total de Alunos]]*Tabela1[[#This Row],[TtAlunosPré]]</f>
        <v>148637.31106459763</v>
      </c>
      <c r="R131" s="114">
        <f>Tabela1[[#This Row],[COF_NUTSIII]]/Tabela1[[#This Row],[Total de Alunos]]*Tabela1[[#This Row],[TtAlunosPré]]</f>
        <v>9461.9695586643174</v>
      </c>
      <c r="S131" s="114">
        <f>Tabela1[[#This Row],[COF_NUTSIII+MUN]]/Tabela1[[#This Row],[Total de Alunos]]*Tabela1[[#This Row],[TtAlunosPré]]</f>
        <v>158099.28062326193</v>
      </c>
      <c r="T131" s="114">
        <f>Tabela1[[#This Row],[COF_MUN]]/Tabela1[[#This Row],[Total de Alunos]]*Tabela1[[#This Row],[TtAlunos_Básico]]</f>
        <v>517679.51927823888</v>
      </c>
      <c r="U131" s="114">
        <f>Tabela1[[#This Row],[COF_NUTSIII]]/Tabela1[[#This Row],[Total de Alunos]]*Tabela1[[#This Row],[TtAlunos_Básico]]</f>
        <v>32954.497208482819</v>
      </c>
      <c r="V131" s="114">
        <f>Tabela1[[#This Row],[COF_NUTSIII+MUN]]/Tabela1[[#This Row],[Total de Alunos]]*Tabela1[[#This Row],[TtAlunos_Básico]]</f>
        <v>550634.0164867217</v>
      </c>
      <c r="W131" s="114">
        <f>Tabela1[[#This Row],[COF_MUN]]/Tabela1[[#This Row],[Total de Alunos]]*Tabela1[[#This Row],[TtAlunos_Secundário]]</f>
        <v>165331.80965716348</v>
      </c>
      <c r="X131" s="114">
        <f>Tabela1[[#This Row],[COF_NUTSIII]]/Tabela1[[#This Row],[Total de Alunos]]*Tabela1[[#This Row],[TtAlunos_Secundário]]</f>
        <v>10524.709703441102</v>
      </c>
      <c r="Y131" s="114">
        <f>Tabela1[[#This Row],[COF_NUTSIII+MUN]]/Tabela1[[#This Row],[Total de Alunos]]*Tabela1[[#This Row],[TtAlunos_Secundário]]</f>
        <v>175856.51936060458</v>
      </c>
      <c r="AA131" s="146"/>
    </row>
    <row r="132" spans="1:27" x14ac:dyDescent="0.3">
      <c r="A132" s="76">
        <v>111</v>
      </c>
      <c r="B132" s="76" t="s">
        <v>350</v>
      </c>
      <c r="C132" s="76" t="s">
        <v>353</v>
      </c>
      <c r="D132" s="76" t="s">
        <v>484</v>
      </c>
      <c r="E132" s="76" t="s">
        <v>485</v>
      </c>
      <c r="F132" s="76" t="s">
        <v>336</v>
      </c>
      <c r="G132" s="76" t="s">
        <v>314</v>
      </c>
      <c r="H132" s="76" t="s">
        <v>445</v>
      </c>
      <c r="I132" s="76" t="s">
        <v>586</v>
      </c>
      <c r="J132" s="118">
        <v>0</v>
      </c>
      <c r="K132" s="119">
        <v>331258.91315789474</v>
      </c>
      <c r="L132" s="120">
        <v>331258.91315789474</v>
      </c>
      <c r="M132" s="128">
        <v>404</v>
      </c>
      <c r="N132" s="129">
        <v>1452</v>
      </c>
      <c r="O132" s="129">
        <v>543</v>
      </c>
      <c r="P132" s="130">
        <v>2399</v>
      </c>
      <c r="Q132" s="114">
        <f>Tabela1[[#This Row],[COF_MUN]]/Tabela1[[#This Row],[Total de Alunos]]*Tabela1[[#This Row],[TtAlunosPré]]</f>
        <v>0</v>
      </c>
      <c r="R132" s="114">
        <f>Tabela1[[#This Row],[COF_NUTSIII]]/Tabela1[[#This Row],[Total de Alunos]]*Tabela1[[#This Row],[TtAlunosPré]]</f>
        <v>55785.160865272817</v>
      </c>
      <c r="S132" s="114">
        <f>Tabela1[[#This Row],[COF_NUTSIII+MUN]]/Tabela1[[#This Row],[Total de Alunos]]*Tabela1[[#This Row],[TtAlunosPré]]</f>
        <v>55785.160865272817</v>
      </c>
      <c r="T132" s="114">
        <f>Tabela1[[#This Row],[COF_MUN]]/Tabela1[[#This Row],[Total de Alunos]]*Tabela1[[#This Row],[TtAlunos_Básico]]</f>
        <v>0</v>
      </c>
      <c r="U132" s="114">
        <f>Tabela1[[#This Row],[COF_NUTSIII]]/Tabela1[[#This Row],[Total de Alunos]]*Tabela1[[#This Row],[TtAlunos_Básico]]</f>
        <v>200495.18211974288</v>
      </c>
      <c r="V132" s="114">
        <f>Tabela1[[#This Row],[COF_NUTSIII+MUN]]/Tabela1[[#This Row],[Total de Alunos]]*Tabela1[[#This Row],[TtAlunos_Básico]]</f>
        <v>200495.18211974288</v>
      </c>
      <c r="W132" s="114">
        <f>Tabela1[[#This Row],[COF_MUN]]/Tabela1[[#This Row],[Total de Alunos]]*Tabela1[[#This Row],[TtAlunos_Secundário]]</f>
        <v>0</v>
      </c>
      <c r="X132" s="114">
        <f>Tabela1[[#This Row],[COF_NUTSIII]]/Tabela1[[#This Row],[Total de Alunos]]*Tabela1[[#This Row],[TtAlunos_Secundário]]</f>
        <v>74978.570172879059</v>
      </c>
      <c r="Y132" s="114">
        <f>Tabela1[[#This Row],[COF_NUTSIII+MUN]]/Tabela1[[#This Row],[Total de Alunos]]*Tabela1[[#This Row],[TtAlunos_Secundário]]</f>
        <v>74978.570172879059</v>
      </c>
      <c r="AA132" s="146"/>
    </row>
    <row r="133" spans="1:27" x14ac:dyDescent="0.3">
      <c r="A133" s="76">
        <v>909</v>
      </c>
      <c r="B133" s="76" t="s">
        <v>350</v>
      </c>
      <c r="C133" s="76" t="s">
        <v>353</v>
      </c>
      <c r="D133" s="76" t="s">
        <v>484</v>
      </c>
      <c r="E133" s="76" t="s">
        <v>485</v>
      </c>
      <c r="F133" s="76" t="s">
        <v>329</v>
      </c>
      <c r="G133" s="76" t="s">
        <v>312</v>
      </c>
      <c r="H133" s="76" t="s">
        <v>492</v>
      </c>
      <c r="I133" s="76" t="s">
        <v>502</v>
      </c>
      <c r="J133" s="118">
        <v>0</v>
      </c>
      <c r="K133" s="119">
        <v>91594.23133333333</v>
      </c>
      <c r="L133" s="120">
        <v>91594.23133333333</v>
      </c>
      <c r="M133" s="128">
        <v>84</v>
      </c>
      <c r="N133" s="129">
        <v>283</v>
      </c>
      <c r="O133" s="129">
        <v>63</v>
      </c>
      <c r="P133" s="130">
        <v>430</v>
      </c>
      <c r="Q133" s="114">
        <f>Tabela1[[#This Row],[COF_MUN]]/Tabela1[[#This Row],[Total de Alunos]]*Tabela1[[#This Row],[TtAlunosPré]]</f>
        <v>0</v>
      </c>
      <c r="R133" s="114">
        <f>Tabela1[[#This Row],[COF_NUTSIII]]/Tabela1[[#This Row],[Total de Alunos]]*Tabela1[[#This Row],[TtAlunosPré]]</f>
        <v>17892.826586046511</v>
      </c>
      <c r="S133" s="114">
        <f>Tabela1[[#This Row],[COF_NUTSIII+MUN]]/Tabela1[[#This Row],[Total de Alunos]]*Tabela1[[#This Row],[TtAlunosPré]]</f>
        <v>17892.826586046511</v>
      </c>
      <c r="T133" s="114">
        <f>Tabela1[[#This Row],[COF_MUN]]/Tabela1[[#This Row],[Total de Alunos]]*Tabela1[[#This Row],[TtAlunos_Básico]]</f>
        <v>0</v>
      </c>
      <c r="U133" s="114">
        <f>Tabela1[[#This Row],[COF_NUTSIII]]/Tabela1[[#This Row],[Total de Alunos]]*Tabela1[[#This Row],[TtAlunos_Básico]]</f>
        <v>60281.784807751937</v>
      </c>
      <c r="V133" s="114">
        <f>Tabela1[[#This Row],[COF_NUTSIII+MUN]]/Tabela1[[#This Row],[Total de Alunos]]*Tabela1[[#This Row],[TtAlunos_Básico]]</f>
        <v>60281.784807751937</v>
      </c>
      <c r="W133" s="114">
        <f>Tabela1[[#This Row],[COF_MUN]]/Tabela1[[#This Row],[Total de Alunos]]*Tabela1[[#This Row],[TtAlunos_Secundário]]</f>
        <v>0</v>
      </c>
      <c r="X133" s="114">
        <f>Tabela1[[#This Row],[COF_NUTSIII]]/Tabela1[[#This Row],[Total de Alunos]]*Tabela1[[#This Row],[TtAlunos_Secundário]]</f>
        <v>13419.619939534883</v>
      </c>
      <c r="Y133" s="114">
        <f>Tabela1[[#This Row],[COF_NUTSIII+MUN]]/Tabela1[[#This Row],[Total de Alunos]]*Tabela1[[#This Row],[TtAlunos_Secundário]]</f>
        <v>13419.619939534883</v>
      </c>
      <c r="AA133" s="146"/>
    </row>
    <row r="134" spans="1:27" x14ac:dyDescent="0.3">
      <c r="A134" s="76">
        <v>1603</v>
      </c>
      <c r="B134" s="76" t="s">
        <v>350</v>
      </c>
      <c r="C134" s="76" t="s">
        <v>353</v>
      </c>
      <c r="D134" s="76" t="s">
        <v>408</v>
      </c>
      <c r="E134" s="76" t="s">
        <v>409</v>
      </c>
      <c r="F134" s="76" t="s">
        <v>29</v>
      </c>
      <c r="G134" s="76">
        <v>111</v>
      </c>
      <c r="H134" s="76" t="s">
        <v>410</v>
      </c>
      <c r="I134" s="76" t="s">
        <v>413</v>
      </c>
      <c r="J134" s="118">
        <v>201398.26</v>
      </c>
      <c r="K134" s="119">
        <v>52435.949000000001</v>
      </c>
      <c r="L134" s="120">
        <v>253834.209</v>
      </c>
      <c r="M134" s="128">
        <v>114</v>
      </c>
      <c r="N134" s="129">
        <v>444</v>
      </c>
      <c r="O134" s="129">
        <v>197</v>
      </c>
      <c r="P134" s="130">
        <v>755</v>
      </c>
      <c r="Q134" s="114">
        <f>Tabela1[[#This Row],[COF_MUN]]/Tabela1[[#This Row],[Total de Alunos]]*Tabela1[[#This Row],[TtAlunosPré]]</f>
        <v>30409.803496688743</v>
      </c>
      <c r="R134" s="114">
        <f>Tabela1[[#This Row],[COF_NUTSIII]]/Tabela1[[#This Row],[Total de Alunos]]*Tabela1[[#This Row],[TtAlunosPré]]</f>
        <v>7917.4810410596028</v>
      </c>
      <c r="S134" s="114">
        <f>Tabela1[[#This Row],[COF_NUTSIII+MUN]]/Tabela1[[#This Row],[Total de Alunos]]*Tabela1[[#This Row],[TtAlunosPré]]</f>
        <v>38327.284537748346</v>
      </c>
      <c r="T134" s="114">
        <f>Tabela1[[#This Row],[COF_MUN]]/Tabela1[[#This Row],[Total de Alunos]]*Tabela1[[#This Row],[TtAlunos_Básico]]</f>
        <v>118438.1820397351</v>
      </c>
      <c r="U134" s="114">
        <f>Tabela1[[#This Row],[COF_NUTSIII]]/Tabela1[[#This Row],[Total de Alunos]]*Tabela1[[#This Row],[TtAlunos_Básico]]</f>
        <v>30836.505107284767</v>
      </c>
      <c r="V134" s="114">
        <f>Tabela1[[#This Row],[COF_NUTSIII+MUN]]/Tabela1[[#This Row],[Total de Alunos]]*Tabela1[[#This Row],[TtAlunos_Básico]]</f>
        <v>149274.68714701987</v>
      </c>
      <c r="W134" s="114">
        <f>Tabela1[[#This Row],[COF_MUN]]/Tabela1[[#This Row],[Total de Alunos]]*Tabela1[[#This Row],[TtAlunos_Secundário]]</f>
        <v>52550.274463576163</v>
      </c>
      <c r="X134" s="114">
        <f>Tabela1[[#This Row],[COF_NUTSIII]]/Tabela1[[#This Row],[Total de Alunos]]*Tabela1[[#This Row],[TtAlunos_Secundário]]</f>
        <v>13681.962851655629</v>
      </c>
      <c r="Y134" s="114">
        <f>Tabela1[[#This Row],[COF_NUTSIII+MUN]]/Tabela1[[#This Row],[Total de Alunos]]*Tabela1[[#This Row],[TtAlunos_Secundário]]</f>
        <v>66232.237315231789</v>
      </c>
      <c r="AA134" s="146"/>
    </row>
    <row r="135" spans="1:27" x14ac:dyDescent="0.3">
      <c r="A135" s="76">
        <v>209</v>
      </c>
      <c r="B135" s="76" t="s">
        <v>350</v>
      </c>
      <c r="C135" s="76" t="s">
        <v>353</v>
      </c>
      <c r="D135" s="76" t="s">
        <v>354</v>
      </c>
      <c r="E135" s="76" t="s">
        <v>355</v>
      </c>
      <c r="F135" s="76" t="s">
        <v>327</v>
      </c>
      <c r="G135" s="76">
        <v>184</v>
      </c>
      <c r="H135" s="76" t="s">
        <v>373</v>
      </c>
      <c r="I135" s="76" t="s">
        <v>479</v>
      </c>
      <c r="J135" s="118">
        <v>194392.01</v>
      </c>
      <c r="K135" s="119">
        <v>58442.553846153845</v>
      </c>
      <c r="L135" s="120">
        <v>252834.56384615385</v>
      </c>
      <c r="M135" s="128">
        <v>119</v>
      </c>
      <c r="N135" s="129">
        <v>364</v>
      </c>
      <c r="O135" s="129">
        <v>153</v>
      </c>
      <c r="P135" s="130">
        <v>636</v>
      </c>
      <c r="Q135" s="114">
        <f>Tabela1[[#This Row],[COF_MUN]]/Tabela1[[#This Row],[Total de Alunos]]*Tabela1[[#This Row],[TtAlunosPré]]</f>
        <v>36372.089921383653</v>
      </c>
      <c r="R135" s="114">
        <f>Tabela1[[#This Row],[COF_NUTSIII]]/Tabela1[[#This Row],[Total de Alunos]]*Tabela1[[#This Row],[TtAlunosPré]]</f>
        <v>10935.006144170295</v>
      </c>
      <c r="S135" s="114">
        <f>Tabela1[[#This Row],[COF_NUTSIII+MUN]]/Tabela1[[#This Row],[Total de Alunos]]*Tabela1[[#This Row],[TtAlunosPré]]</f>
        <v>47307.096065553946</v>
      </c>
      <c r="T135" s="114">
        <f>Tabela1[[#This Row],[COF_MUN]]/Tabela1[[#This Row],[Total de Alunos]]*Tabela1[[#This Row],[TtAlunos_Básico]]</f>
        <v>111255.80446540882</v>
      </c>
      <c r="U135" s="114">
        <f>Tabela1[[#This Row],[COF_NUTSIII]]/Tabela1[[#This Row],[Total de Alunos]]*Tabela1[[#This Row],[TtAlunos_Básico]]</f>
        <v>33448.254088050315</v>
      </c>
      <c r="V135" s="114">
        <f>Tabela1[[#This Row],[COF_NUTSIII+MUN]]/Tabela1[[#This Row],[Total de Alunos]]*Tabela1[[#This Row],[TtAlunos_Básico]]</f>
        <v>144704.05855345912</v>
      </c>
      <c r="W135" s="114">
        <f>Tabela1[[#This Row],[COF_MUN]]/Tabela1[[#This Row],[Total de Alunos]]*Tabela1[[#This Row],[TtAlunos_Secundário]]</f>
        <v>46764.115613207548</v>
      </c>
      <c r="X135" s="114">
        <f>Tabela1[[#This Row],[COF_NUTSIII]]/Tabela1[[#This Row],[Total de Alunos]]*Tabela1[[#This Row],[TtAlunos_Secundário]]</f>
        <v>14059.293613933236</v>
      </c>
      <c r="Y135" s="114">
        <f>Tabela1[[#This Row],[COF_NUTSIII+MUN]]/Tabela1[[#This Row],[Total de Alunos]]*Tabela1[[#This Row],[TtAlunos_Secundário]]</f>
        <v>60823.409227140786</v>
      </c>
      <c r="AA135" s="146"/>
    </row>
    <row r="136" spans="1:27" x14ac:dyDescent="0.3">
      <c r="A136" s="76">
        <v>1704</v>
      </c>
      <c r="B136" s="76" t="s">
        <v>350</v>
      </c>
      <c r="C136" s="76" t="s">
        <v>353</v>
      </c>
      <c r="D136" s="76" t="s">
        <v>408</v>
      </c>
      <c r="E136" s="76" t="s">
        <v>409</v>
      </c>
      <c r="F136" s="76" t="s">
        <v>331</v>
      </c>
      <c r="G136" s="76" t="s">
        <v>301</v>
      </c>
      <c r="H136" s="76" t="s">
        <v>420</v>
      </c>
      <c r="I136" s="76" t="s">
        <v>519</v>
      </c>
      <c r="J136" s="118">
        <v>209022.02</v>
      </c>
      <c r="K136" s="119">
        <v>11835.449999999999</v>
      </c>
      <c r="L136" s="120">
        <v>220857.47</v>
      </c>
      <c r="M136" s="128">
        <v>86</v>
      </c>
      <c r="N136" s="129">
        <v>316</v>
      </c>
      <c r="O136" s="129">
        <v>142</v>
      </c>
      <c r="P136" s="130">
        <v>544</v>
      </c>
      <c r="Q136" s="114">
        <f>Tabela1[[#This Row],[COF_MUN]]/Tabela1[[#This Row],[Total de Alunos]]*Tabela1[[#This Row],[TtAlunosPré]]</f>
        <v>33043.92227941176</v>
      </c>
      <c r="R136" s="114">
        <f>Tabela1[[#This Row],[COF_NUTSIII]]/Tabela1[[#This Row],[Total de Alunos]]*Tabela1[[#This Row],[TtAlunosPré]]</f>
        <v>1871.0454044117646</v>
      </c>
      <c r="S136" s="114">
        <f>Tabela1[[#This Row],[COF_NUTSIII+MUN]]/Tabela1[[#This Row],[Total de Alunos]]*Tabela1[[#This Row],[TtAlunosPré]]</f>
        <v>34914.967683823525</v>
      </c>
      <c r="T136" s="114">
        <f>Tabela1[[#This Row],[COF_MUN]]/Tabela1[[#This Row],[Total de Alunos]]*Tabela1[[#This Row],[TtAlunos_Básico]]</f>
        <v>121417.20279411763</v>
      </c>
      <c r="U136" s="114">
        <f>Tabela1[[#This Row],[COF_NUTSIII]]/Tabela1[[#This Row],[Total de Alunos]]*Tabela1[[#This Row],[TtAlunos_Básico]]</f>
        <v>6875.0040441176461</v>
      </c>
      <c r="V136" s="114">
        <f>Tabela1[[#This Row],[COF_NUTSIII+MUN]]/Tabela1[[#This Row],[Total de Alunos]]*Tabela1[[#This Row],[TtAlunos_Básico]]</f>
        <v>128292.20683823529</v>
      </c>
      <c r="W136" s="114">
        <f>Tabela1[[#This Row],[COF_MUN]]/Tabela1[[#This Row],[Total de Alunos]]*Tabela1[[#This Row],[TtAlunos_Secundário]]</f>
        <v>54560.894926470588</v>
      </c>
      <c r="X136" s="114">
        <f>Tabela1[[#This Row],[COF_NUTSIII]]/Tabela1[[#This Row],[Total de Alunos]]*Tabela1[[#This Row],[TtAlunos_Secundário]]</f>
        <v>3089.4005514705877</v>
      </c>
      <c r="Y136" s="114">
        <f>Tabela1[[#This Row],[COF_NUTSIII+MUN]]/Tabela1[[#This Row],[Total de Alunos]]*Tabela1[[#This Row],[TtAlunos_Secundário]]</f>
        <v>57650.295477941174</v>
      </c>
      <c r="AA136" s="146"/>
    </row>
    <row r="137" spans="1:27" x14ac:dyDescent="0.3">
      <c r="A137" s="76">
        <v>608</v>
      </c>
      <c r="B137" s="76" t="s">
        <v>350</v>
      </c>
      <c r="C137" s="76" t="s">
        <v>353</v>
      </c>
      <c r="D137" s="76" t="s">
        <v>484</v>
      </c>
      <c r="E137" s="76" t="s">
        <v>485</v>
      </c>
      <c r="F137" s="76" t="s">
        <v>336</v>
      </c>
      <c r="G137" s="76" t="s">
        <v>314</v>
      </c>
      <c r="H137" s="76" t="s">
        <v>579</v>
      </c>
      <c r="I137" s="76" t="s">
        <v>587</v>
      </c>
      <c r="J137" s="118">
        <v>0</v>
      </c>
      <c r="K137" s="119">
        <v>331258.91315789474</v>
      </c>
      <c r="L137" s="120">
        <v>331258.91315789474</v>
      </c>
      <c r="M137" s="128">
        <v>207</v>
      </c>
      <c r="N137" s="129">
        <v>878</v>
      </c>
      <c r="O137" s="129">
        <v>215</v>
      </c>
      <c r="P137" s="130">
        <v>1300</v>
      </c>
      <c r="Q137" s="114">
        <f>Tabela1[[#This Row],[COF_MUN]]/Tabela1[[#This Row],[Total de Alunos]]*Tabela1[[#This Row],[TtAlunosPré]]</f>
        <v>0</v>
      </c>
      <c r="R137" s="114">
        <f>Tabela1[[#This Row],[COF_NUTSIII]]/Tabela1[[#This Row],[Total de Alunos]]*Tabela1[[#This Row],[TtAlunosPré]]</f>
        <v>52746.611556680167</v>
      </c>
      <c r="S137" s="114">
        <f>Tabela1[[#This Row],[COF_NUTSIII+MUN]]/Tabela1[[#This Row],[Total de Alunos]]*Tabela1[[#This Row],[TtAlunosPré]]</f>
        <v>52746.611556680167</v>
      </c>
      <c r="T137" s="114">
        <f>Tabela1[[#This Row],[COF_MUN]]/Tabela1[[#This Row],[Total de Alunos]]*Tabela1[[#This Row],[TtAlunos_Básico]]</f>
        <v>0</v>
      </c>
      <c r="U137" s="114">
        <f>Tabela1[[#This Row],[COF_NUTSIII]]/Tabela1[[#This Row],[Total de Alunos]]*Tabela1[[#This Row],[TtAlunos_Básico]]</f>
        <v>223727.17365587046</v>
      </c>
      <c r="V137" s="114">
        <f>Tabela1[[#This Row],[COF_NUTSIII+MUN]]/Tabela1[[#This Row],[Total de Alunos]]*Tabela1[[#This Row],[TtAlunos_Básico]]</f>
        <v>223727.17365587046</v>
      </c>
      <c r="W137" s="114">
        <f>Tabela1[[#This Row],[COF_MUN]]/Tabela1[[#This Row],[Total de Alunos]]*Tabela1[[#This Row],[TtAlunos_Secundário]]</f>
        <v>0</v>
      </c>
      <c r="X137" s="114">
        <f>Tabela1[[#This Row],[COF_NUTSIII]]/Tabela1[[#This Row],[Total de Alunos]]*Tabela1[[#This Row],[TtAlunos_Secundário]]</f>
        <v>54785.127945344131</v>
      </c>
      <c r="Y137" s="114">
        <f>Tabela1[[#This Row],[COF_NUTSIII+MUN]]/Tabela1[[#This Row],[Total de Alunos]]*Tabela1[[#This Row],[TtAlunos_Secundário]]</f>
        <v>54785.127945344131</v>
      </c>
      <c r="AA137" s="146"/>
    </row>
    <row r="138" spans="1:27" x14ac:dyDescent="0.3">
      <c r="A138" s="76">
        <v>609</v>
      </c>
      <c r="B138" s="76" t="s">
        <v>350</v>
      </c>
      <c r="C138" s="76" t="s">
        <v>353</v>
      </c>
      <c r="D138" s="76" t="s">
        <v>484</v>
      </c>
      <c r="E138" s="76" t="s">
        <v>485</v>
      </c>
      <c r="F138" s="76" t="s">
        <v>336</v>
      </c>
      <c r="G138" s="76" t="s">
        <v>314</v>
      </c>
      <c r="H138" s="76" t="s">
        <v>579</v>
      </c>
      <c r="I138" s="76" t="s">
        <v>588</v>
      </c>
      <c r="J138" s="118">
        <v>0</v>
      </c>
      <c r="K138" s="119">
        <v>331258.91315789474</v>
      </c>
      <c r="L138" s="120">
        <v>331258.91315789474</v>
      </c>
      <c r="M138" s="128">
        <v>223</v>
      </c>
      <c r="N138" s="129">
        <v>874</v>
      </c>
      <c r="O138" s="129">
        <v>249</v>
      </c>
      <c r="P138" s="130">
        <v>1346</v>
      </c>
      <c r="Q138" s="114">
        <f>Tabela1[[#This Row],[COF_MUN]]/Tabela1[[#This Row],[Total de Alunos]]*Tabela1[[#This Row],[TtAlunosPré]]</f>
        <v>0</v>
      </c>
      <c r="R138" s="114">
        <f>Tabela1[[#This Row],[COF_NUTSIII]]/Tabela1[[#This Row],[Total de Alunos]]*Tabela1[[#This Row],[TtAlunosPré]]</f>
        <v>54881.677291389693</v>
      </c>
      <c r="S138" s="114">
        <f>Tabela1[[#This Row],[COF_NUTSIII+MUN]]/Tabela1[[#This Row],[Total de Alunos]]*Tabela1[[#This Row],[TtAlunosPré]]</f>
        <v>54881.677291389693</v>
      </c>
      <c r="T138" s="114">
        <f>Tabela1[[#This Row],[COF_MUN]]/Tabela1[[#This Row],[Total de Alunos]]*Tabela1[[#This Row],[TtAlunos_Básico]]</f>
        <v>0</v>
      </c>
      <c r="U138" s="114">
        <f>Tabela1[[#This Row],[COF_NUTSIII]]/Tabela1[[#This Row],[Total de Alunos]]*Tabela1[[#This Row],[TtAlunos_Básico]]</f>
        <v>215096.79799405645</v>
      </c>
      <c r="V138" s="114">
        <f>Tabela1[[#This Row],[COF_NUTSIII+MUN]]/Tabela1[[#This Row],[Total de Alunos]]*Tabela1[[#This Row],[TtAlunos_Básico]]</f>
        <v>215096.79799405645</v>
      </c>
      <c r="W138" s="114">
        <f>Tabela1[[#This Row],[COF_MUN]]/Tabela1[[#This Row],[Total de Alunos]]*Tabela1[[#This Row],[TtAlunos_Secundário]]</f>
        <v>0</v>
      </c>
      <c r="X138" s="114">
        <f>Tabela1[[#This Row],[COF_NUTSIII]]/Tabela1[[#This Row],[Total de Alunos]]*Tabela1[[#This Row],[TtAlunos_Secundário]]</f>
        <v>61280.43787244858</v>
      </c>
      <c r="Y138" s="114">
        <f>Tabela1[[#This Row],[COF_NUTSIII+MUN]]/Tabela1[[#This Row],[Total de Alunos]]*Tabela1[[#This Row],[TtAlunos_Secundário]]</f>
        <v>61280.43787244858</v>
      </c>
      <c r="AA138" s="146"/>
    </row>
    <row r="139" spans="1:27" x14ac:dyDescent="0.3">
      <c r="A139" s="76">
        <v>406</v>
      </c>
      <c r="B139" s="76" t="s">
        <v>350</v>
      </c>
      <c r="C139" s="76" t="s">
        <v>353</v>
      </c>
      <c r="D139" s="76" t="s">
        <v>408</v>
      </c>
      <c r="E139" s="76" t="s">
        <v>409</v>
      </c>
      <c r="F139" s="76" t="s">
        <v>339</v>
      </c>
      <c r="G139" s="76" t="s">
        <v>298</v>
      </c>
      <c r="H139" s="76" t="s">
        <v>515</v>
      </c>
      <c r="I139" s="76" t="s">
        <v>620</v>
      </c>
      <c r="J139" s="118">
        <v>344103.38</v>
      </c>
      <c r="K139" s="119">
        <v>232016.48111111112</v>
      </c>
      <c r="L139" s="120">
        <v>576119.86111111112</v>
      </c>
      <c r="M139" s="128">
        <v>118</v>
      </c>
      <c r="N139" s="129">
        <v>383</v>
      </c>
      <c r="O139" s="129">
        <v>124</v>
      </c>
      <c r="P139" s="130">
        <v>625</v>
      </c>
      <c r="Q139" s="114">
        <f>Tabela1[[#This Row],[COF_MUN]]/Tabela1[[#This Row],[Total de Alunos]]*Tabela1[[#This Row],[TtAlunosPré]]</f>
        <v>64966.718144000006</v>
      </c>
      <c r="R139" s="114">
        <f>Tabela1[[#This Row],[COF_NUTSIII]]/Tabela1[[#This Row],[Total de Alunos]]*Tabela1[[#This Row],[TtAlunosPré]]</f>
        <v>43804.711633777777</v>
      </c>
      <c r="S139" s="114">
        <f>Tabela1[[#This Row],[COF_NUTSIII+MUN]]/Tabela1[[#This Row],[Total de Alunos]]*Tabela1[[#This Row],[TtAlunosPré]]</f>
        <v>108771.42977777778</v>
      </c>
      <c r="T139" s="114">
        <f>Tabela1[[#This Row],[COF_MUN]]/Tabela1[[#This Row],[Total de Alunos]]*Tabela1[[#This Row],[TtAlunos_Básico]]</f>
        <v>210866.55126400001</v>
      </c>
      <c r="U139" s="114">
        <f>Tabela1[[#This Row],[COF_NUTSIII]]/Tabela1[[#This Row],[Total de Alunos]]*Tabela1[[#This Row],[TtAlunos_Básico]]</f>
        <v>142179.69962488889</v>
      </c>
      <c r="V139" s="114">
        <f>Tabela1[[#This Row],[COF_NUTSIII+MUN]]/Tabela1[[#This Row],[Total de Alunos]]*Tabela1[[#This Row],[TtAlunos_Básico]]</f>
        <v>353046.2508888889</v>
      </c>
      <c r="W139" s="114">
        <f>Tabela1[[#This Row],[COF_MUN]]/Tabela1[[#This Row],[Total de Alunos]]*Tabela1[[#This Row],[TtAlunos_Secundário]]</f>
        <v>68270.110592000012</v>
      </c>
      <c r="X139" s="114">
        <f>Tabela1[[#This Row],[COF_NUTSIII]]/Tabela1[[#This Row],[Total de Alunos]]*Tabela1[[#This Row],[TtAlunos_Secundário]]</f>
        <v>46032.069852444445</v>
      </c>
      <c r="Y139" s="114">
        <f>Tabela1[[#This Row],[COF_NUTSIII+MUN]]/Tabela1[[#This Row],[Total de Alunos]]*Tabela1[[#This Row],[TtAlunos_Secundário]]</f>
        <v>114302.18044444446</v>
      </c>
      <c r="AA139" s="146"/>
    </row>
    <row r="140" spans="1:27" x14ac:dyDescent="0.3">
      <c r="A140" s="76">
        <v>407</v>
      </c>
      <c r="B140" s="76" t="s">
        <v>350</v>
      </c>
      <c r="C140" s="76" t="s">
        <v>353</v>
      </c>
      <c r="D140" s="76" t="s">
        <v>408</v>
      </c>
      <c r="E140" s="76" t="s">
        <v>409</v>
      </c>
      <c r="F140" s="76" t="s">
        <v>339</v>
      </c>
      <c r="G140" s="76" t="s">
        <v>298</v>
      </c>
      <c r="H140" s="76" t="s">
        <v>515</v>
      </c>
      <c r="I140" s="76" t="s">
        <v>621</v>
      </c>
      <c r="J140" s="118">
        <v>341022.98</v>
      </c>
      <c r="K140" s="119">
        <v>232016.48111111112</v>
      </c>
      <c r="L140" s="120">
        <v>573039.4611111111</v>
      </c>
      <c r="M140" s="128">
        <v>420</v>
      </c>
      <c r="N140" s="129">
        <v>1529</v>
      </c>
      <c r="O140" s="129">
        <v>683</v>
      </c>
      <c r="P140" s="130">
        <v>2632</v>
      </c>
      <c r="Q140" s="114">
        <f>Tabela1[[#This Row],[COF_MUN]]/Tabela1[[#This Row],[Total de Alunos]]*Tabela1[[#This Row],[TtAlunosPré]]</f>
        <v>54418.560638297866</v>
      </c>
      <c r="R140" s="114">
        <f>Tabela1[[#This Row],[COF_NUTSIII]]/Tabela1[[#This Row],[Total de Alunos]]*Tabela1[[#This Row],[TtAlunosPré]]</f>
        <v>37023.906560283685</v>
      </c>
      <c r="S140" s="114">
        <f>Tabela1[[#This Row],[COF_NUTSIII+MUN]]/Tabela1[[#This Row],[Total de Alunos]]*Tabela1[[#This Row],[TtAlunosPré]]</f>
        <v>91442.467198581551</v>
      </c>
      <c r="T140" s="114">
        <f>Tabela1[[#This Row],[COF_MUN]]/Tabela1[[#This Row],[Total de Alunos]]*Tabela1[[#This Row],[TtAlunos_Básico]]</f>
        <v>198109.47432370819</v>
      </c>
      <c r="U140" s="114">
        <f>Tabela1[[#This Row],[COF_NUTSIII]]/Tabela1[[#This Row],[Total de Alunos]]*Tabela1[[#This Row],[TtAlunos_Básico]]</f>
        <v>134784.650311128</v>
      </c>
      <c r="V140" s="114">
        <f>Tabela1[[#This Row],[COF_NUTSIII+MUN]]/Tabela1[[#This Row],[Total de Alunos]]*Tabela1[[#This Row],[TtAlunos_Básico]]</f>
        <v>332894.12463483622</v>
      </c>
      <c r="W140" s="114">
        <f>Tabela1[[#This Row],[COF_MUN]]/Tabela1[[#This Row],[Total de Alunos]]*Tabela1[[#This Row],[TtAlunos_Secundário]]</f>
        <v>88494.945037993908</v>
      </c>
      <c r="X140" s="114">
        <f>Tabela1[[#This Row],[COF_NUTSIII]]/Tabela1[[#This Row],[Total de Alunos]]*Tabela1[[#This Row],[TtAlunos_Secundário]]</f>
        <v>60207.924239699423</v>
      </c>
      <c r="Y140" s="114">
        <f>Tabela1[[#This Row],[COF_NUTSIII+MUN]]/Tabela1[[#This Row],[Total de Alunos]]*Tabela1[[#This Row],[TtAlunos_Secundário]]</f>
        <v>148702.86927769333</v>
      </c>
      <c r="AA140" s="146"/>
    </row>
    <row r="141" spans="1:27" x14ac:dyDescent="0.3">
      <c r="A141" s="76">
        <v>408</v>
      </c>
      <c r="B141" s="76" t="s">
        <v>350</v>
      </c>
      <c r="C141" s="76" t="s">
        <v>353</v>
      </c>
      <c r="D141" s="76" t="s">
        <v>408</v>
      </c>
      <c r="E141" s="76" t="s">
        <v>409</v>
      </c>
      <c r="F141" s="76" t="s">
        <v>339</v>
      </c>
      <c r="G141" s="76" t="s">
        <v>298</v>
      </c>
      <c r="H141" s="76" t="s">
        <v>515</v>
      </c>
      <c r="I141" s="76" t="s">
        <v>622</v>
      </c>
      <c r="J141" s="118">
        <v>333418.45</v>
      </c>
      <c r="K141" s="119">
        <v>232016.48111111112</v>
      </c>
      <c r="L141" s="120">
        <v>565434.93111111107</v>
      </c>
      <c r="M141" s="128">
        <v>123</v>
      </c>
      <c r="N141" s="129">
        <v>461</v>
      </c>
      <c r="O141" s="129">
        <v>127</v>
      </c>
      <c r="P141" s="130">
        <v>711</v>
      </c>
      <c r="Q141" s="114">
        <f>Tabela1[[#This Row],[COF_MUN]]/Tabela1[[#This Row],[Total de Alunos]]*Tabela1[[#This Row],[TtAlunosPré]]</f>
        <v>57679.985021097047</v>
      </c>
      <c r="R141" s="114">
        <f>Tabela1[[#This Row],[COF_NUTSIII]]/Tabela1[[#This Row],[Total de Alunos]]*Tabela1[[#This Row],[TtAlunosPré]]</f>
        <v>40137.872259728079</v>
      </c>
      <c r="S141" s="114">
        <f>Tabela1[[#This Row],[COF_NUTSIII+MUN]]/Tabela1[[#This Row],[Total de Alunos]]*Tabela1[[#This Row],[TtAlunosPré]]</f>
        <v>97817.857280825119</v>
      </c>
      <c r="T141" s="114">
        <f>Tabela1[[#This Row],[COF_MUN]]/Tabela1[[#This Row],[Total de Alunos]]*Tabela1[[#This Row],[TtAlunos_Básico]]</f>
        <v>216182.70808720111</v>
      </c>
      <c r="U141" s="114">
        <f>Tabela1[[#This Row],[COF_NUTSIII]]/Tabela1[[#This Row],[Total de Alunos]]*Tabela1[[#This Row],[TtAlunos_Básico]]</f>
        <v>150435.43993280199</v>
      </c>
      <c r="V141" s="114">
        <f>Tabela1[[#This Row],[COF_NUTSIII+MUN]]/Tabela1[[#This Row],[Total de Alunos]]*Tabela1[[#This Row],[TtAlunos_Básico]]</f>
        <v>366618.14802000311</v>
      </c>
      <c r="W141" s="114">
        <f>Tabela1[[#This Row],[COF_MUN]]/Tabela1[[#This Row],[Total de Alunos]]*Tabela1[[#This Row],[TtAlunos_Secundário]]</f>
        <v>59555.756891701829</v>
      </c>
      <c r="X141" s="114">
        <f>Tabela1[[#This Row],[COF_NUTSIII]]/Tabela1[[#This Row],[Total de Alunos]]*Tabela1[[#This Row],[TtAlunos_Secundário]]</f>
        <v>41443.168918581025</v>
      </c>
      <c r="Y141" s="114">
        <f>Tabela1[[#This Row],[COF_NUTSIII+MUN]]/Tabela1[[#This Row],[Total de Alunos]]*Tabela1[[#This Row],[TtAlunos_Secundário]]</f>
        <v>100998.92581028285</v>
      </c>
      <c r="AA141" s="146"/>
    </row>
    <row r="142" spans="1:27" x14ac:dyDescent="0.3">
      <c r="A142" s="76">
        <v>1807</v>
      </c>
      <c r="B142" s="76" t="s">
        <v>350</v>
      </c>
      <c r="C142" s="76" t="s">
        <v>353</v>
      </c>
      <c r="D142" s="76" t="s">
        <v>408</v>
      </c>
      <c r="E142" s="76" t="s">
        <v>409</v>
      </c>
      <c r="F142" s="76" t="s">
        <v>331</v>
      </c>
      <c r="G142" s="76" t="s">
        <v>301</v>
      </c>
      <c r="H142" s="76" t="s">
        <v>513</v>
      </c>
      <c r="I142" s="76" t="s">
        <v>520</v>
      </c>
      <c r="J142" s="118">
        <v>336715.83</v>
      </c>
      <c r="K142" s="119">
        <v>11835.449999999999</v>
      </c>
      <c r="L142" s="120">
        <v>348551.28</v>
      </c>
      <c r="M142" s="128">
        <v>208</v>
      </c>
      <c r="N142" s="129">
        <v>719</v>
      </c>
      <c r="O142" s="129">
        <v>386</v>
      </c>
      <c r="P142" s="130">
        <v>1313</v>
      </c>
      <c r="Q142" s="114">
        <f>Tabela1[[#This Row],[COF_MUN]]/Tabela1[[#This Row],[Total de Alunos]]*Tabela1[[#This Row],[TtAlunosPré]]</f>
        <v>53341.12158415842</v>
      </c>
      <c r="R142" s="114">
        <f>Tabela1[[#This Row],[COF_NUTSIII]]/Tabela1[[#This Row],[Total de Alunos]]*Tabela1[[#This Row],[TtAlunosPré]]</f>
        <v>1874.9227722772275</v>
      </c>
      <c r="S142" s="114">
        <f>Tabela1[[#This Row],[COF_NUTSIII+MUN]]/Tabela1[[#This Row],[Total de Alunos]]*Tabela1[[#This Row],[TtAlunosPré]]</f>
        <v>55216.044356435646</v>
      </c>
      <c r="T142" s="114">
        <f>Tabela1[[#This Row],[COF_MUN]]/Tabela1[[#This Row],[Total de Alunos]]*Tabela1[[#This Row],[TtAlunos_Básico]]</f>
        <v>184385.89624523994</v>
      </c>
      <c r="U142" s="114">
        <f>Tabela1[[#This Row],[COF_NUTSIII]]/Tabela1[[#This Row],[Total de Alunos]]*Tabela1[[#This Row],[TtAlunos_Básico]]</f>
        <v>6481.1032368621472</v>
      </c>
      <c r="V142" s="114">
        <f>Tabela1[[#This Row],[COF_NUTSIII+MUN]]/Tabela1[[#This Row],[Total de Alunos]]*Tabela1[[#This Row],[TtAlunos_Básico]]</f>
        <v>190866.99948210205</v>
      </c>
      <c r="W142" s="114">
        <f>Tabela1[[#This Row],[COF_MUN]]/Tabela1[[#This Row],[Total de Alunos]]*Tabela1[[#This Row],[TtAlunos_Secundário]]</f>
        <v>98988.812170601683</v>
      </c>
      <c r="X142" s="114">
        <f>Tabela1[[#This Row],[COF_NUTSIII]]/Tabela1[[#This Row],[Total de Alunos]]*Tabela1[[#This Row],[TtAlunos_Secundário]]</f>
        <v>3479.4239908606241</v>
      </c>
      <c r="Y142" s="114">
        <f>Tabela1[[#This Row],[COF_NUTSIII+MUN]]/Tabela1[[#This Row],[Total de Alunos]]*Tabela1[[#This Row],[TtAlunos_Secundário]]</f>
        <v>102468.23616146231</v>
      </c>
      <c r="AA142" s="146"/>
    </row>
    <row r="143" spans="1:27" x14ac:dyDescent="0.3">
      <c r="A143" s="76">
        <v>1506</v>
      </c>
      <c r="B143" s="76" t="s">
        <v>350</v>
      </c>
      <c r="C143" s="76" t="s">
        <v>353</v>
      </c>
      <c r="D143" s="76" t="s">
        <v>427</v>
      </c>
      <c r="E143" s="76" t="s">
        <v>428</v>
      </c>
      <c r="F143" s="76" t="s">
        <v>324</v>
      </c>
      <c r="G143" s="76">
        <v>170</v>
      </c>
      <c r="H143" s="76" t="s">
        <v>370</v>
      </c>
      <c r="I143" s="76" t="s">
        <v>436</v>
      </c>
      <c r="J143" s="118">
        <v>108907.01</v>
      </c>
      <c r="K143" s="119">
        <v>0</v>
      </c>
      <c r="L143" s="120">
        <v>108907.01</v>
      </c>
      <c r="M143" s="128">
        <v>1416</v>
      </c>
      <c r="N143" s="129">
        <v>6213</v>
      </c>
      <c r="O143" s="129">
        <v>1532</v>
      </c>
      <c r="P143" s="130">
        <v>9161</v>
      </c>
      <c r="Q143" s="114">
        <f>Tabela1[[#This Row],[COF_MUN]]/Tabela1[[#This Row],[Total de Alunos]]*Tabela1[[#This Row],[TtAlunosPré]]</f>
        <v>16833.569060146274</v>
      </c>
      <c r="R143" s="114">
        <f>Tabela1[[#This Row],[COF_NUTSIII]]/Tabela1[[#This Row],[Total de Alunos]]*Tabela1[[#This Row],[TtAlunosPré]]</f>
        <v>0</v>
      </c>
      <c r="S143" s="114">
        <f>Tabela1[[#This Row],[COF_NUTSIII+MUN]]/Tabela1[[#This Row],[Total de Alunos]]*Tabela1[[#This Row],[TtAlunosPré]]</f>
        <v>16833.569060146274</v>
      </c>
      <c r="T143" s="114">
        <f>Tabela1[[#This Row],[COF_MUN]]/Tabela1[[#This Row],[Total de Alunos]]*Tabela1[[#This Row],[TtAlunos_Básico]]</f>
        <v>73860.850685514684</v>
      </c>
      <c r="U143" s="114">
        <f>Tabela1[[#This Row],[COF_NUTSIII]]/Tabela1[[#This Row],[Total de Alunos]]*Tabela1[[#This Row],[TtAlunos_Básico]]</f>
        <v>0</v>
      </c>
      <c r="V143" s="114">
        <f>Tabela1[[#This Row],[COF_NUTSIII+MUN]]/Tabela1[[#This Row],[Total de Alunos]]*Tabela1[[#This Row],[TtAlunos_Básico]]</f>
        <v>73860.850685514684</v>
      </c>
      <c r="W143" s="114">
        <f>Tabela1[[#This Row],[COF_MUN]]/Tabela1[[#This Row],[Total de Alunos]]*Tabela1[[#This Row],[TtAlunos_Secundário]]</f>
        <v>18212.590254339048</v>
      </c>
      <c r="X143" s="114">
        <f>Tabela1[[#This Row],[COF_NUTSIII]]/Tabela1[[#This Row],[Total de Alunos]]*Tabela1[[#This Row],[TtAlunos_Secundário]]</f>
        <v>0</v>
      </c>
      <c r="Y143" s="114">
        <f>Tabela1[[#This Row],[COF_NUTSIII+MUN]]/Tabela1[[#This Row],[Total de Alunos]]*Tabela1[[#This Row],[TtAlunos_Secundário]]</f>
        <v>18212.590254339048</v>
      </c>
      <c r="AA143" s="146"/>
    </row>
    <row r="144" spans="1:27" x14ac:dyDescent="0.3">
      <c r="A144" s="76">
        <v>1604</v>
      </c>
      <c r="B144" s="76" t="s">
        <v>350</v>
      </c>
      <c r="C144" s="76" t="s">
        <v>353</v>
      </c>
      <c r="D144" s="76" t="s">
        <v>408</v>
      </c>
      <c r="E144" s="76" t="s">
        <v>409</v>
      </c>
      <c r="F144" s="76" t="s">
        <v>29</v>
      </c>
      <c r="G144" s="76">
        <v>111</v>
      </c>
      <c r="H144" s="76" t="s">
        <v>410</v>
      </c>
      <c r="I144" s="76" t="s">
        <v>414</v>
      </c>
      <c r="J144" s="118">
        <v>282126.59000000003</v>
      </c>
      <c r="K144" s="119">
        <v>52435.949000000001</v>
      </c>
      <c r="L144" s="120">
        <v>334562.53900000005</v>
      </c>
      <c r="M144" s="128">
        <v>320</v>
      </c>
      <c r="N144" s="129">
        <v>1099</v>
      </c>
      <c r="O144" s="129">
        <v>573</v>
      </c>
      <c r="P144" s="130">
        <v>1992</v>
      </c>
      <c r="Q144" s="114">
        <f>Tabela1[[#This Row],[COF_MUN]]/Tabela1[[#This Row],[Total de Alunos]]*Tabela1[[#This Row],[TtAlunosPré]]</f>
        <v>45321.540562249</v>
      </c>
      <c r="R144" s="114">
        <f>Tabela1[[#This Row],[COF_NUTSIII]]/Tabela1[[#This Row],[Total de Alunos]]*Tabela1[[#This Row],[TtAlunosPré]]</f>
        <v>8423.4456224899604</v>
      </c>
      <c r="S144" s="114">
        <f>Tabela1[[#This Row],[COF_NUTSIII+MUN]]/Tabela1[[#This Row],[Total de Alunos]]*Tabela1[[#This Row],[TtAlunosPré]]</f>
        <v>53744.986184738962</v>
      </c>
      <c r="T144" s="114">
        <f>Tabela1[[#This Row],[COF_MUN]]/Tabela1[[#This Row],[Total de Alunos]]*Tabela1[[#This Row],[TtAlunos_Básico]]</f>
        <v>155651.16586847391</v>
      </c>
      <c r="U144" s="114">
        <f>Tabela1[[#This Row],[COF_NUTSIII]]/Tabela1[[#This Row],[Total de Alunos]]*Tabela1[[#This Row],[TtAlunos_Básico]]</f>
        <v>28929.271059738956</v>
      </c>
      <c r="V144" s="114">
        <f>Tabela1[[#This Row],[COF_NUTSIII+MUN]]/Tabela1[[#This Row],[Total de Alunos]]*Tabela1[[#This Row],[TtAlunos_Básico]]</f>
        <v>184580.43692821288</v>
      </c>
      <c r="W144" s="114">
        <f>Tabela1[[#This Row],[COF_MUN]]/Tabela1[[#This Row],[Total de Alunos]]*Tabela1[[#This Row],[TtAlunos_Secundário]]</f>
        <v>81153.883569277124</v>
      </c>
      <c r="X144" s="114">
        <f>Tabela1[[#This Row],[COF_NUTSIII]]/Tabela1[[#This Row],[Total de Alunos]]*Tabela1[[#This Row],[TtAlunos_Secundário]]</f>
        <v>15083.232317771084</v>
      </c>
      <c r="Y144" s="114">
        <f>Tabela1[[#This Row],[COF_NUTSIII+MUN]]/Tabela1[[#This Row],[Total de Alunos]]*Tabela1[[#This Row],[TtAlunos_Secundário]]</f>
        <v>96237.115887048203</v>
      </c>
      <c r="AA144" s="146"/>
    </row>
    <row r="145" spans="1:27" x14ac:dyDescent="0.3">
      <c r="A145" s="76">
        <v>809</v>
      </c>
      <c r="B145" s="76" t="s">
        <v>350</v>
      </c>
      <c r="C145" s="76" t="s">
        <v>353</v>
      </c>
      <c r="D145" s="76" t="s">
        <v>321</v>
      </c>
      <c r="E145" s="76" t="s">
        <v>377</v>
      </c>
      <c r="F145" s="76" t="s">
        <v>321</v>
      </c>
      <c r="G145" s="76">
        <v>150</v>
      </c>
      <c r="H145" s="76" t="s">
        <v>378</v>
      </c>
      <c r="I145" s="76" t="s">
        <v>385</v>
      </c>
      <c r="J145" s="118">
        <v>0</v>
      </c>
      <c r="K145" s="119">
        <v>0</v>
      </c>
      <c r="L145" s="120">
        <v>0</v>
      </c>
      <c r="M145" s="128">
        <v>121</v>
      </c>
      <c r="N145" s="129">
        <v>342</v>
      </c>
      <c r="O145" s="129">
        <v>0</v>
      </c>
      <c r="P145" s="130">
        <v>463</v>
      </c>
      <c r="Q145" s="114">
        <f>Tabela1[[#This Row],[COF_MUN]]/Tabela1[[#This Row],[Total de Alunos]]*Tabela1[[#This Row],[TtAlunosPré]]</f>
        <v>0</v>
      </c>
      <c r="R145" s="114">
        <f>Tabela1[[#This Row],[COF_NUTSIII]]/Tabela1[[#This Row],[Total de Alunos]]*Tabela1[[#This Row],[TtAlunosPré]]</f>
        <v>0</v>
      </c>
      <c r="S145" s="114">
        <f>Tabela1[[#This Row],[COF_NUTSIII+MUN]]/Tabela1[[#This Row],[Total de Alunos]]*Tabela1[[#This Row],[TtAlunosPré]]</f>
        <v>0</v>
      </c>
      <c r="T145" s="114">
        <f>Tabela1[[#This Row],[COF_MUN]]/Tabela1[[#This Row],[Total de Alunos]]*Tabela1[[#This Row],[TtAlunos_Básico]]</f>
        <v>0</v>
      </c>
      <c r="U145" s="114">
        <f>Tabela1[[#This Row],[COF_NUTSIII]]/Tabela1[[#This Row],[Total de Alunos]]*Tabela1[[#This Row],[TtAlunos_Básico]]</f>
        <v>0</v>
      </c>
      <c r="V145" s="114">
        <f>Tabela1[[#This Row],[COF_NUTSIII+MUN]]/Tabela1[[#This Row],[Total de Alunos]]*Tabela1[[#This Row],[TtAlunos_Básico]]</f>
        <v>0</v>
      </c>
      <c r="W145" s="114">
        <f>Tabela1[[#This Row],[COF_MUN]]/Tabela1[[#This Row],[Total de Alunos]]*Tabela1[[#This Row],[TtAlunos_Secundário]]</f>
        <v>0</v>
      </c>
      <c r="X145" s="114">
        <f>Tabela1[[#This Row],[COF_NUTSIII]]/Tabela1[[#This Row],[Total de Alunos]]*Tabela1[[#This Row],[TtAlunos_Secundário]]</f>
        <v>0</v>
      </c>
      <c r="Y145" s="114">
        <f>Tabela1[[#This Row],[COF_NUTSIII+MUN]]/Tabela1[[#This Row],[Total de Alunos]]*Tabela1[[#This Row],[TtAlunos_Secundário]]</f>
        <v>0</v>
      </c>
      <c r="AA145" s="146"/>
    </row>
    <row r="146" spans="1:27" x14ac:dyDescent="0.3">
      <c r="A146" s="76">
        <v>1705</v>
      </c>
      <c r="B146" s="76" t="s">
        <v>350</v>
      </c>
      <c r="C146" s="76" t="s">
        <v>353</v>
      </c>
      <c r="D146" s="76" t="s">
        <v>408</v>
      </c>
      <c r="E146" s="76" t="s">
        <v>409</v>
      </c>
      <c r="F146" s="76" t="s">
        <v>326</v>
      </c>
      <c r="G146" s="76">
        <v>119</v>
      </c>
      <c r="H146" s="76" t="s">
        <v>420</v>
      </c>
      <c r="I146" s="76" t="s">
        <v>467</v>
      </c>
      <c r="J146" s="118">
        <v>168210.38</v>
      </c>
      <c r="K146" s="119">
        <v>425629.25624999998</v>
      </c>
      <c r="L146" s="120">
        <v>593839.63624999998</v>
      </c>
      <c r="M146" s="128">
        <v>119</v>
      </c>
      <c r="N146" s="129">
        <v>471</v>
      </c>
      <c r="O146" s="129">
        <v>205</v>
      </c>
      <c r="P146" s="130">
        <v>795</v>
      </c>
      <c r="Q146" s="114">
        <f>Tabela1[[#This Row],[COF_MUN]]/Tabela1[[#This Row],[Total de Alunos]]*Tabela1[[#This Row],[TtAlunosPré]]</f>
        <v>25178.660654088053</v>
      </c>
      <c r="R146" s="114">
        <f>Tabela1[[#This Row],[COF_NUTSIII]]/Tabela1[[#This Row],[Total de Alunos]]*Tabela1[[#This Row],[TtAlunosPré]]</f>
        <v>63710.542759433956</v>
      </c>
      <c r="S146" s="114">
        <f>Tabela1[[#This Row],[COF_NUTSIII+MUN]]/Tabela1[[#This Row],[Total de Alunos]]*Tabela1[[#This Row],[TtAlunosPré]]</f>
        <v>88889.203413522016</v>
      </c>
      <c r="T146" s="114">
        <f>Tabela1[[#This Row],[COF_MUN]]/Tabela1[[#This Row],[Total de Alunos]]*Tabela1[[#This Row],[TtAlunos_Básico]]</f>
        <v>99656.715698113214</v>
      </c>
      <c r="U146" s="114">
        <f>Tabela1[[#This Row],[COF_NUTSIII]]/Tabela1[[#This Row],[Total de Alunos]]*Tabela1[[#This Row],[TtAlunos_Básico]]</f>
        <v>252165.25747641508</v>
      </c>
      <c r="V146" s="114">
        <f>Tabela1[[#This Row],[COF_NUTSIII+MUN]]/Tabela1[[#This Row],[Total de Alunos]]*Tabela1[[#This Row],[TtAlunos_Básico]]</f>
        <v>351821.97317452834</v>
      </c>
      <c r="W146" s="114">
        <f>Tabela1[[#This Row],[COF_MUN]]/Tabela1[[#This Row],[Total de Alunos]]*Tabela1[[#This Row],[TtAlunos_Secundário]]</f>
        <v>43375.003647798745</v>
      </c>
      <c r="X146" s="114">
        <f>Tabela1[[#This Row],[COF_NUTSIII]]/Tabela1[[#This Row],[Total de Alunos]]*Tabela1[[#This Row],[TtAlunos_Secundário]]</f>
        <v>109753.45601415093</v>
      </c>
      <c r="Y146" s="114">
        <f>Tabela1[[#This Row],[COF_NUTSIII+MUN]]/Tabela1[[#This Row],[Total de Alunos]]*Tabela1[[#This Row],[TtAlunos_Secundário]]</f>
        <v>153128.45966194969</v>
      </c>
      <c r="AA146" s="146"/>
    </row>
    <row r="147" spans="1:27" x14ac:dyDescent="0.3">
      <c r="A147" s="76">
        <v>1211</v>
      </c>
      <c r="B147" s="76" t="s">
        <v>350</v>
      </c>
      <c r="C147" s="76" t="s">
        <v>353</v>
      </c>
      <c r="D147" s="76" t="s">
        <v>354</v>
      </c>
      <c r="E147" s="76" t="s">
        <v>355</v>
      </c>
      <c r="F147" s="76" t="s">
        <v>322</v>
      </c>
      <c r="G147" s="76">
        <v>186</v>
      </c>
      <c r="H147" s="76" t="s">
        <v>393</v>
      </c>
      <c r="I147" s="76" t="s">
        <v>404</v>
      </c>
      <c r="J147" s="118">
        <v>0</v>
      </c>
      <c r="K147" s="119">
        <v>30017.989999999998</v>
      </c>
      <c r="L147" s="120">
        <v>30017.989999999998</v>
      </c>
      <c r="M147" s="128">
        <v>64</v>
      </c>
      <c r="N147" s="129">
        <v>265</v>
      </c>
      <c r="O147" s="129">
        <v>0</v>
      </c>
      <c r="P147" s="130">
        <v>329</v>
      </c>
      <c r="Q147" s="114">
        <f>Tabela1[[#This Row],[COF_MUN]]/Tabela1[[#This Row],[Total de Alunos]]*Tabela1[[#This Row],[TtAlunosPré]]</f>
        <v>0</v>
      </c>
      <c r="R147" s="114">
        <f>Tabela1[[#This Row],[COF_NUTSIII]]/Tabela1[[#This Row],[Total de Alunos]]*Tabela1[[#This Row],[TtAlunosPré]]</f>
        <v>5839.3658358662606</v>
      </c>
      <c r="S147" s="114">
        <f>Tabela1[[#This Row],[COF_NUTSIII+MUN]]/Tabela1[[#This Row],[Total de Alunos]]*Tabela1[[#This Row],[TtAlunosPré]]</f>
        <v>5839.3658358662606</v>
      </c>
      <c r="T147" s="114">
        <f>Tabela1[[#This Row],[COF_MUN]]/Tabela1[[#This Row],[Total de Alunos]]*Tabela1[[#This Row],[TtAlunos_Básico]]</f>
        <v>0</v>
      </c>
      <c r="U147" s="114">
        <f>Tabela1[[#This Row],[COF_NUTSIII]]/Tabela1[[#This Row],[Total de Alunos]]*Tabela1[[#This Row],[TtAlunos_Básico]]</f>
        <v>24178.624164133736</v>
      </c>
      <c r="V147" s="114">
        <f>Tabela1[[#This Row],[COF_NUTSIII+MUN]]/Tabela1[[#This Row],[Total de Alunos]]*Tabela1[[#This Row],[TtAlunos_Básico]]</f>
        <v>24178.624164133736</v>
      </c>
      <c r="W147" s="114">
        <f>Tabela1[[#This Row],[COF_MUN]]/Tabela1[[#This Row],[Total de Alunos]]*Tabela1[[#This Row],[TtAlunos_Secundário]]</f>
        <v>0</v>
      </c>
      <c r="X147" s="114">
        <f>Tabela1[[#This Row],[COF_NUTSIII]]/Tabela1[[#This Row],[Total de Alunos]]*Tabela1[[#This Row],[TtAlunos_Secundário]]</f>
        <v>0</v>
      </c>
      <c r="Y147" s="114">
        <f>Tabela1[[#This Row],[COF_NUTSIII+MUN]]/Tabela1[[#This Row],[Total de Alunos]]*Tabela1[[#This Row],[TtAlunos_Secundário]]</f>
        <v>0</v>
      </c>
      <c r="AA147" s="146"/>
    </row>
    <row r="148" spans="1:27" x14ac:dyDescent="0.3">
      <c r="A148" s="76">
        <v>1706</v>
      </c>
      <c r="B148" s="76" t="s">
        <v>350</v>
      </c>
      <c r="C148" s="76" t="s">
        <v>353</v>
      </c>
      <c r="D148" s="76" t="s">
        <v>408</v>
      </c>
      <c r="E148" s="76" t="s">
        <v>409</v>
      </c>
      <c r="F148" s="76" t="s">
        <v>323</v>
      </c>
      <c r="G148" s="76" t="s">
        <v>300</v>
      </c>
      <c r="H148" s="76" t="s">
        <v>420</v>
      </c>
      <c r="I148" s="76" t="s">
        <v>423</v>
      </c>
      <c r="J148" s="118">
        <v>765613.18</v>
      </c>
      <c r="K148" s="119">
        <v>29750</v>
      </c>
      <c r="L148" s="120">
        <v>795363.18</v>
      </c>
      <c r="M148" s="128">
        <v>122</v>
      </c>
      <c r="N148" s="129">
        <v>489</v>
      </c>
      <c r="O148" s="129">
        <v>174</v>
      </c>
      <c r="P148" s="130">
        <v>785</v>
      </c>
      <c r="Q148" s="114">
        <f>Tabela1[[#This Row],[COF_MUN]]/Tabela1[[#This Row],[Total de Alunos]]*Tabela1[[#This Row],[TtAlunosPré]]</f>
        <v>118987.01650955415</v>
      </c>
      <c r="R148" s="114">
        <f>Tabela1[[#This Row],[COF_NUTSIII]]/Tabela1[[#This Row],[Total de Alunos]]*Tabela1[[#This Row],[TtAlunosPré]]</f>
        <v>4623.5668789808915</v>
      </c>
      <c r="S148" s="114">
        <f>Tabela1[[#This Row],[COF_NUTSIII+MUN]]/Tabela1[[#This Row],[Total de Alunos]]*Tabela1[[#This Row],[TtAlunosPré]]</f>
        <v>123610.58338853504</v>
      </c>
      <c r="T148" s="114">
        <f>Tabela1[[#This Row],[COF_MUN]]/Tabela1[[#This Row],[Total de Alunos]]*Tabela1[[#This Row],[TtAlunos_Básico]]</f>
        <v>476923.36945222935</v>
      </c>
      <c r="U148" s="114">
        <f>Tabela1[[#This Row],[COF_NUTSIII]]/Tabela1[[#This Row],[Total de Alunos]]*Tabela1[[#This Row],[TtAlunos_Básico]]</f>
        <v>18532.165605095539</v>
      </c>
      <c r="V148" s="114">
        <f>Tabela1[[#This Row],[COF_NUTSIII+MUN]]/Tabela1[[#This Row],[Total de Alunos]]*Tabela1[[#This Row],[TtAlunos_Básico]]</f>
        <v>495455.53505732492</v>
      </c>
      <c r="W148" s="114">
        <f>Tabela1[[#This Row],[COF_MUN]]/Tabela1[[#This Row],[Total de Alunos]]*Tabela1[[#This Row],[TtAlunos_Secundário]]</f>
        <v>169702.79403821658</v>
      </c>
      <c r="X148" s="114">
        <f>Tabela1[[#This Row],[COF_NUTSIII]]/Tabela1[[#This Row],[Total de Alunos]]*Tabela1[[#This Row],[TtAlunos_Secundário]]</f>
        <v>6594.267515923566</v>
      </c>
      <c r="Y148" s="114">
        <f>Tabela1[[#This Row],[COF_NUTSIII+MUN]]/Tabela1[[#This Row],[Total de Alunos]]*Tabela1[[#This Row],[TtAlunos_Secundário]]</f>
        <v>176297.06155414015</v>
      </c>
      <c r="AA148" s="146"/>
    </row>
    <row r="149" spans="1:27" x14ac:dyDescent="0.3">
      <c r="A149" s="76">
        <v>706</v>
      </c>
      <c r="B149" s="76" t="s">
        <v>350</v>
      </c>
      <c r="C149" s="76" t="s">
        <v>353</v>
      </c>
      <c r="D149" s="76" t="s">
        <v>354</v>
      </c>
      <c r="E149" s="76" t="s">
        <v>355</v>
      </c>
      <c r="F149" s="76" t="s">
        <v>319</v>
      </c>
      <c r="G149" s="76">
        <v>187</v>
      </c>
      <c r="H149" s="76" t="s">
        <v>356</v>
      </c>
      <c r="I149" s="76" t="s">
        <v>361</v>
      </c>
      <c r="J149" s="118">
        <v>756384.4</v>
      </c>
      <c r="K149" s="119">
        <v>40190.05071428571</v>
      </c>
      <c r="L149" s="120">
        <v>796574.45071428572</v>
      </c>
      <c r="M149" s="128">
        <v>340</v>
      </c>
      <c r="N149" s="129">
        <v>1138</v>
      </c>
      <c r="O149" s="129">
        <v>330</v>
      </c>
      <c r="P149" s="130">
        <v>1808</v>
      </c>
      <c r="Q149" s="114">
        <f>Tabela1[[#This Row],[COF_MUN]]/Tabela1[[#This Row],[Total de Alunos]]*Tabela1[[#This Row],[TtAlunosPré]]</f>
        <v>142240.42920353982</v>
      </c>
      <c r="R149" s="114">
        <f>Tabela1[[#This Row],[COF_NUTSIII]]/Tabela1[[#This Row],[Total de Alunos]]*Tabela1[[#This Row],[TtAlunosPré]]</f>
        <v>7557.8635192793927</v>
      </c>
      <c r="S149" s="114">
        <f>Tabela1[[#This Row],[COF_NUTSIII+MUN]]/Tabela1[[#This Row],[Total de Alunos]]*Tabela1[[#This Row],[TtAlunosPré]]</f>
        <v>149798.2927228192</v>
      </c>
      <c r="T149" s="114">
        <f>Tabela1[[#This Row],[COF_MUN]]/Tabela1[[#This Row],[Total de Alunos]]*Tabela1[[#This Row],[TtAlunos_Básico]]</f>
        <v>476087.08362831856</v>
      </c>
      <c r="U149" s="114">
        <f>Tabela1[[#This Row],[COF_NUTSIII]]/Tabela1[[#This Row],[Total de Alunos]]*Tabela1[[#This Row],[TtAlunos_Básico]]</f>
        <v>25296.613779235144</v>
      </c>
      <c r="V149" s="114">
        <f>Tabela1[[#This Row],[COF_NUTSIII+MUN]]/Tabela1[[#This Row],[Total de Alunos]]*Tabela1[[#This Row],[TtAlunos_Básico]]</f>
        <v>501383.69740755373</v>
      </c>
      <c r="W149" s="114">
        <f>Tabela1[[#This Row],[COF_MUN]]/Tabela1[[#This Row],[Total de Alunos]]*Tabela1[[#This Row],[TtAlunos_Secundário]]</f>
        <v>138056.88716814161</v>
      </c>
      <c r="X149" s="114">
        <f>Tabela1[[#This Row],[COF_NUTSIII]]/Tabela1[[#This Row],[Total de Alunos]]*Tabela1[[#This Row],[TtAlunos_Secundário]]</f>
        <v>7335.573415771175</v>
      </c>
      <c r="Y149" s="114">
        <f>Tabela1[[#This Row],[COF_NUTSIII+MUN]]/Tabela1[[#This Row],[Total de Alunos]]*Tabela1[[#This Row],[TtAlunos_Secundário]]</f>
        <v>145392.46058391276</v>
      </c>
      <c r="AA149" s="146"/>
    </row>
    <row r="150" spans="1:27" x14ac:dyDescent="0.3">
      <c r="A150" s="76">
        <v>610</v>
      </c>
      <c r="B150" s="76" t="s">
        <v>350</v>
      </c>
      <c r="C150" s="76" t="s">
        <v>353</v>
      </c>
      <c r="D150" s="76" t="s">
        <v>484</v>
      </c>
      <c r="E150" s="76" t="s">
        <v>485</v>
      </c>
      <c r="F150" s="76" t="s">
        <v>336</v>
      </c>
      <c r="G150" s="76" t="s">
        <v>314</v>
      </c>
      <c r="H150" s="76" t="s">
        <v>579</v>
      </c>
      <c r="I150" s="76" t="s">
        <v>589</v>
      </c>
      <c r="J150" s="118">
        <v>0</v>
      </c>
      <c r="K150" s="119">
        <v>331258.91315789474</v>
      </c>
      <c r="L150" s="120">
        <v>331258.91315789474</v>
      </c>
      <c r="M150" s="128">
        <v>448</v>
      </c>
      <c r="N150" s="129">
        <v>1509</v>
      </c>
      <c r="O150" s="129">
        <v>408</v>
      </c>
      <c r="P150" s="130">
        <v>2365</v>
      </c>
      <c r="Q150" s="114">
        <f>Tabela1[[#This Row],[COF_MUN]]/Tabela1[[#This Row],[Total de Alunos]]*Tabela1[[#This Row],[TtAlunosPré]]</f>
        <v>0</v>
      </c>
      <c r="R150" s="114">
        <f>Tabela1[[#This Row],[COF_NUTSIII]]/Tabela1[[#This Row],[Total de Alunos]]*Tabela1[[#This Row],[TtAlunosPré]]</f>
        <v>62750.102788472235</v>
      </c>
      <c r="S150" s="114">
        <f>Tabela1[[#This Row],[COF_NUTSIII+MUN]]/Tabela1[[#This Row],[Total de Alunos]]*Tabela1[[#This Row],[TtAlunosPré]]</f>
        <v>62750.102788472235</v>
      </c>
      <c r="T150" s="114">
        <f>Tabela1[[#This Row],[COF_MUN]]/Tabela1[[#This Row],[Total de Alunos]]*Tabela1[[#This Row],[TtAlunos_Básico]]</f>
        <v>0</v>
      </c>
      <c r="U150" s="114">
        <f>Tabela1[[#This Row],[COF_NUTSIII]]/Tabela1[[#This Row],[Total de Alunos]]*Tabela1[[#This Row],[TtAlunos_Básico]]</f>
        <v>211361.39532992098</v>
      </c>
      <c r="V150" s="114">
        <f>Tabela1[[#This Row],[COF_NUTSIII+MUN]]/Tabela1[[#This Row],[Total de Alunos]]*Tabela1[[#This Row],[TtAlunos_Básico]]</f>
        <v>211361.39532992098</v>
      </c>
      <c r="W150" s="114">
        <f>Tabela1[[#This Row],[COF_MUN]]/Tabela1[[#This Row],[Total de Alunos]]*Tabela1[[#This Row],[TtAlunos_Secundário]]</f>
        <v>0</v>
      </c>
      <c r="X150" s="114">
        <f>Tabela1[[#This Row],[COF_NUTSIII]]/Tabela1[[#This Row],[Total de Alunos]]*Tabela1[[#This Row],[TtAlunos_Secundário]]</f>
        <v>57147.415039501495</v>
      </c>
      <c r="Y150" s="114">
        <f>Tabela1[[#This Row],[COF_NUTSIII+MUN]]/Tabela1[[#This Row],[Total de Alunos]]*Tabela1[[#This Row],[TtAlunos_Secundário]]</f>
        <v>57147.415039501495</v>
      </c>
      <c r="AA150" s="146"/>
    </row>
    <row r="151" spans="1:27" x14ac:dyDescent="0.3">
      <c r="A151" s="76">
        <v>1507</v>
      </c>
      <c r="B151" s="76" t="s">
        <v>350</v>
      </c>
      <c r="C151" s="76" t="s">
        <v>353</v>
      </c>
      <c r="D151" s="76" t="s">
        <v>427</v>
      </c>
      <c r="E151" s="76" t="s">
        <v>428</v>
      </c>
      <c r="F151" s="76" t="s">
        <v>324</v>
      </c>
      <c r="G151" s="76">
        <v>170</v>
      </c>
      <c r="H151" s="76" t="s">
        <v>370</v>
      </c>
      <c r="I151" s="76" t="s">
        <v>437</v>
      </c>
      <c r="J151" s="118">
        <v>550005.25</v>
      </c>
      <c r="K151" s="119">
        <v>0</v>
      </c>
      <c r="L151" s="120">
        <v>550005.25</v>
      </c>
      <c r="M151" s="128">
        <v>1456</v>
      </c>
      <c r="N151" s="129">
        <v>5398</v>
      </c>
      <c r="O151" s="129">
        <v>1561</v>
      </c>
      <c r="P151" s="130">
        <v>8415</v>
      </c>
      <c r="Q151" s="114">
        <f>Tabela1[[#This Row],[COF_MUN]]/Tabela1[[#This Row],[Total de Alunos]]*Tabela1[[#This Row],[TtAlunosPré]]</f>
        <v>95164.307070707058</v>
      </c>
      <c r="R151" s="114">
        <f>Tabela1[[#This Row],[COF_NUTSIII]]/Tabela1[[#This Row],[Total de Alunos]]*Tabela1[[#This Row],[TtAlunosPré]]</f>
        <v>0</v>
      </c>
      <c r="S151" s="114">
        <f>Tabela1[[#This Row],[COF_NUTSIII+MUN]]/Tabela1[[#This Row],[Total de Alunos]]*Tabela1[[#This Row],[TtAlunosPré]]</f>
        <v>95164.307070707058</v>
      </c>
      <c r="T151" s="114">
        <f>Tabela1[[#This Row],[COF_MUN]]/Tabela1[[#This Row],[Total de Alunos]]*Tabela1[[#This Row],[TtAlunos_Básico]]</f>
        <v>352813.82525252522</v>
      </c>
      <c r="U151" s="114">
        <f>Tabela1[[#This Row],[COF_NUTSIII]]/Tabela1[[#This Row],[Total de Alunos]]*Tabela1[[#This Row],[TtAlunos_Básico]]</f>
        <v>0</v>
      </c>
      <c r="V151" s="114">
        <f>Tabela1[[#This Row],[COF_NUTSIII+MUN]]/Tabela1[[#This Row],[Total de Alunos]]*Tabela1[[#This Row],[TtAlunos_Básico]]</f>
        <v>352813.82525252522</v>
      </c>
      <c r="W151" s="114">
        <f>Tabela1[[#This Row],[COF_MUN]]/Tabela1[[#This Row],[Total de Alunos]]*Tabela1[[#This Row],[TtAlunos_Secundário]]</f>
        <v>102027.11767676767</v>
      </c>
      <c r="X151" s="114">
        <f>Tabela1[[#This Row],[COF_NUTSIII]]/Tabela1[[#This Row],[Total de Alunos]]*Tabela1[[#This Row],[TtAlunos_Secundário]]</f>
        <v>0</v>
      </c>
      <c r="Y151" s="114">
        <f>Tabela1[[#This Row],[COF_NUTSIII+MUN]]/Tabela1[[#This Row],[Total de Alunos]]*Tabela1[[#This Row],[TtAlunos_Secundário]]</f>
        <v>102027.11767676767</v>
      </c>
      <c r="AA151" s="146"/>
    </row>
    <row r="152" spans="1:27" x14ac:dyDescent="0.3">
      <c r="A152" s="76">
        <v>707</v>
      </c>
      <c r="B152" s="76" t="s">
        <v>350</v>
      </c>
      <c r="C152" s="76" t="s">
        <v>353</v>
      </c>
      <c r="D152" s="76" t="s">
        <v>354</v>
      </c>
      <c r="E152" s="76" t="s">
        <v>355</v>
      </c>
      <c r="F152" s="76" t="s">
        <v>319</v>
      </c>
      <c r="G152" s="76">
        <v>187</v>
      </c>
      <c r="H152" s="76" t="s">
        <v>356</v>
      </c>
      <c r="I152" s="76" t="s">
        <v>362</v>
      </c>
      <c r="J152" s="118">
        <v>355161.27</v>
      </c>
      <c r="K152" s="119">
        <v>40190.05071428571</v>
      </c>
      <c r="L152" s="120">
        <v>395351.32071428571</v>
      </c>
      <c r="M152" s="128">
        <v>76</v>
      </c>
      <c r="N152" s="129">
        <v>255</v>
      </c>
      <c r="O152" s="129">
        <v>56</v>
      </c>
      <c r="P152" s="130">
        <v>387</v>
      </c>
      <c r="Q152" s="114">
        <f>Tabela1[[#This Row],[COF_MUN]]/Tabela1[[#This Row],[Total de Alunos]]*Tabela1[[#This Row],[TtAlunosPré]]</f>
        <v>69747.43286821706</v>
      </c>
      <c r="R152" s="114">
        <f>Tabela1[[#This Row],[COF_NUTSIII]]/Tabela1[[#This Row],[Total de Alunos]]*Tabela1[[#This Row],[TtAlunosPré]]</f>
        <v>7892.6197785160566</v>
      </c>
      <c r="S152" s="114">
        <f>Tabela1[[#This Row],[COF_NUTSIII+MUN]]/Tabela1[[#This Row],[Total de Alunos]]*Tabela1[[#This Row],[TtAlunosPré]]</f>
        <v>77640.052646733107</v>
      </c>
      <c r="T152" s="114">
        <f>Tabela1[[#This Row],[COF_MUN]]/Tabela1[[#This Row],[Total de Alunos]]*Tabela1[[#This Row],[TtAlunos_Básico]]</f>
        <v>234020.99186046512</v>
      </c>
      <c r="U152" s="114">
        <f>Tabela1[[#This Row],[COF_NUTSIII]]/Tabela1[[#This Row],[Total de Alunos]]*Tabela1[[#This Row],[TtAlunos_Básico]]</f>
        <v>26481.816362126243</v>
      </c>
      <c r="V152" s="114">
        <f>Tabela1[[#This Row],[COF_NUTSIII+MUN]]/Tabela1[[#This Row],[Total de Alunos]]*Tabela1[[#This Row],[TtAlunos_Básico]]</f>
        <v>260502.80822259135</v>
      </c>
      <c r="W152" s="114">
        <f>Tabela1[[#This Row],[COF_MUN]]/Tabela1[[#This Row],[Total de Alunos]]*Tabela1[[#This Row],[TtAlunos_Secundário]]</f>
        <v>51392.845271317834</v>
      </c>
      <c r="X152" s="114">
        <f>Tabela1[[#This Row],[COF_NUTSIII]]/Tabela1[[#This Row],[Total de Alunos]]*Tabela1[[#This Row],[TtAlunos_Secundário]]</f>
        <v>5815.61457364341</v>
      </c>
      <c r="Y152" s="114">
        <f>Tabela1[[#This Row],[COF_NUTSIII+MUN]]/Tabela1[[#This Row],[Total de Alunos]]*Tabela1[[#This Row],[TtAlunos_Secundário]]</f>
        <v>57208.459844961239</v>
      </c>
      <c r="AA152" s="146"/>
    </row>
    <row r="153" spans="1:27" x14ac:dyDescent="0.3">
      <c r="A153" s="76">
        <v>1808</v>
      </c>
      <c r="B153" s="76" t="s">
        <v>350</v>
      </c>
      <c r="C153" s="76" t="s">
        <v>353</v>
      </c>
      <c r="D153" s="76" t="s">
        <v>484</v>
      </c>
      <c r="E153" s="76" t="s">
        <v>485</v>
      </c>
      <c r="F153" s="76" t="s">
        <v>336</v>
      </c>
      <c r="G153" s="76" t="s">
        <v>314</v>
      </c>
      <c r="H153" s="76" t="s">
        <v>513</v>
      </c>
      <c r="I153" s="76" t="s">
        <v>590</v>
      </c>
      <c r="J153" s="118">
        <v>0</v>
      </c>
      <c r="K153" s="119">
        <v>331258.91315789474</v>
      </c>
      <c r="L153" s="120">
        <v>331258.91315789474</v>
      </c>
      <c r="M153" s="128">
        <v>157</v>
      </c>
      <c r="N153" s="129">
        <v>560</v>
      </c>
      <c r="O153" s="129">
        <v>195</v>
      </c>
      <c r="P153" s="130">
        <v>912</v>
      </c>
      <c r="Q153" s="114">
        <f>Tabela1[[#This Row],[COF_MUN]]/Tabela1[[#This Row],[Total de Alunos]]*Tabela1[[#This Row],[TtAlunosPré]]</f>
        <v>0</v>
      </c>
      <c r="R153" s="114">
        <f>Tabela1[[#This Row],[COF_NUTSIII]]/Tabela1[[#This Row],[Total de Alunos]]*Tabela1[[#This Row],[TtAlunosPré]]</f>
        <v>57025.931322137578</v>
      </c>
      <c r="S153" s="114">
        <f>Tabela1[[#This Row],[COF_NUTSIII+MUN]]/Tabela1[[#This Row],[Total de Alunos]]*Tabela1[[#This Row],[TtAlunosPré]]</f>
        <v>57025.931322137578</v>
      </c>
      <c r="T153" s="114">
        <f>Tabela1[[#This Row],[COF_MUN]]/Tabela1[[#This Row],[Total de Alunos]]*Tabela1[[#This Row],[TtAlunos_Básico]]</f>
        <v>0</v>
      </c>
      <c r="U153" s="114">
        <f>Tabela1[[#This Row],[COF_NUTSIII]]/Tabela1[[#This Row],[Total de Alunos]]*Tabela1[[#This Row],[TtAlunos_Básico]]</f>
        <v>203404.59579870728</v>
      </c>
      <c r="V153" s="114">
        <f>Tabela1[[#This Row],[COF_NUTSIII+MUN]]/Tabela1[[#This Row],[Total de Alunos]]*Tabela1[[#This Row],[TtAlunos_Básico]]</f>
        <v>203404.59579870728</v>
      </c>
      <c r="W153" s="114">
        <f>Tabela1[[#This Row],[COF_MUN]]/Tabela1[[#This Row],[Total de Alunos]]*Tabela1[[#This Row],[TtAlunos_Secundário]]</f>
        <v>0</v>
      </c>
      <c r="X153" s="114">
        <f>Tabela1[[#This Row],[COF_NUTSIII]]/Tabela1[[#This Row],[Total de Alunos]]*Tabela1[[#This Row],[TtAlunos_Secundário]]</f>
        <v>70828.386037049859</v>
      </c>
      <c r="Y153" s="114">
        <f>Tabela1[[#This Row],[COF_NUTSIII+MUN]]/Tabela1[[#This Row],[Total de Alunos]]*Tabela1[[#This Row],[TtAlunos_Secundário]]</f>
        <v>70828.386037049859</v>
      </c>
      <c r="AA153" s="146"/>
    </row>
    <row r="154" spans="1:27" x14ac:dyDescent="0.3">
      <c r="A154" s="76">
        <v>210</v>
      </c>
      <c r="B154" s="76" t="s">
        <v>350</v>
      </c>
      <c r="C154" s="76" t="s">
        <v>353</v>
      </c>
      <c r="D154" s="76" t="s">
        <v>354</v>
      </c>
      <c r="E154" s="76" t="s">
        <v>355</v>
      </c>
      <c r="F154" s="76" t="s">
        <v>327</v>
      </c>
      <c r="G154" s="76">
        <v>184</v>
      </c>
      <c r="H154" s="76" t="s">
        <v>373</v>
      </c>
      <c r="I154" s="76" t="s">
        <v>480</v>
      </c>
      <c r="J154" s="118">
        <v>229520.92</v>
      </c>
      <c r="K154" s="119">
        <v>58442.553846153845</v>
      </c>
      <c r="L154" s="120">
        <v>287963.47384615388</v>
      </c>
      <c r="M154" s="128">
        <v>382</v>
      </c>
      <c r="N154" s="129">
        <v>1318</v>
      </c>
      <c r="O154" s="129">
        <v>455</v>
      </c>
      <c r="P154" s="130">
        <v>2155</v>
      </c>
      <c r="Q154" s="114">
        <f>Tabela1[[#This Row],[COF_MUN]]/Tabela1[[#This Row],[Total de Alunos]]*Tabela1[[#This Row],[TtAlunosPré]]</f>
        <v>40685.378858468677</v>
      </c>
      <c r="R154" s="114">
        <f>Tabela1[[#This Row],[COF_NUTSIII]]/Tabela1[[#This Row],[Total de Alunos]]*Tabela1[[#This Row],[TtAlunosPré]]</f>
        <v>10359.654556487596</v>
      </c>
      <c r="S154" s="114">
        <f>Tabela1[[#This Row],[COF_NUTSIII+MUN]]/Tabela1[[#This Row],[Total de Alunos]]*Tabela1[[#This Row],[TtAlunosPré]]</f>
        <v>51045.033414956277</v>
      </c>
      <c r="T154" s="114">
        <f>Tabela1[[#This Row],[COF_MUN]]/Tabela1[[#This Row],[Total de Alunos]]*Tabela1[[#This Row],[TtAlunos_Básico]]</f>
        <v>140375.20768445477</v>
      </c>
      <c r="U154" s="114">
        <f>Tabela1[[#This Row],[COF_NUTSIII]]/Tabela1[[#This Row],[Total de Alunos]]*Tabela1[[#This Row],[TtAlunos_Básico]]</f>
        <v>35743.520171336786</v>
      </c>
      <c r="V154" s="114">
        <f>Tabela1[[#This Row],[COF_NUTSIII+MUN]]/Tabela1[[#This Row],[Total de Alunos]]*Tabela1[[#This Row],[TtAlunos_Básico]]</f>
        <v>176118.72785579157</v>
      </c>
      <c r="W154" s="114">
        <f>Tabela1[[#This Row],[COF_MUN]]/Tabela1[[#This Row],[Total de Alunos]]*Tabela1[[#This Row],[TtAlunos_Secundário]]</f>
        <v>48460.333457076566</v>
      </c>
      <c r="X154" s="114">
        <f>Tabela1[[#This Row],[COF_NUTSIII]]/Tabela1[[#This Row],[Total de Alunos]]*Tabela1[[#This Row],[TtAlunos_Secundário]]</f>
        <v>12339.379118329467</v>
      </c>
      <c r="Y154" s="114">
        <f>Tabela1[[#This Row],[COF_NUTSIII+MUN]]/Tabela1[[#This Row],[Total de Alunos]]*Tabela1[[#This Row],[TtAlunos_Secundário]]</f>
        <v>60799.71257540604</v>
      </c>
      <c r="AA154" s="146"/>
    </row>
    <row r="155" spans="1:27" x14ac:dyDescent="0.3">
      <c r="A155" s="76">
        <v>708</v>
      </c>
      <c r="B155" s="76" t="s">
        <v>350</v>
      </c>
      <c r="C155" s="76" t="s">
        <v>353</v>
      </c>
      <c r="D155" s="76" t="s">
        <v>354</v>
      </c>
      <c r="E155" s="76" t="s">
        <v>355</v>
      </c>
      <c r="F155" s="76" t="s">
        <v>319</v>
      </c>
      <c r="G155" s="76">
        <v>187</v>
      </c>
      <c r="H155" s="76" t="s">
        <v>356</v>
      </c>
      <c r="I155" s="76" t="s">
        <v>363</v>
      </c>
      <c r="J155" s="118">
        <v>135812.1</v>
      </c>
      <c r="K155" s="119">
        <v>40190.05071428571</v>
      </c>
      <c r="L155" s="120">
        <v>176002.15071428573</v>
      </c>
      <c r="M155" s="128">
        <v>67</v>
      </c>
      <c r="N155" s="129">
        <v>203</v>
      </c>
      <c r="O155" s="129">
        <v>0</v>
      </c>
      <c r="P155" s="130">
        <v>270</v>
      </c>
      <c r="Q155" s="114">
        <f>Tabela1[[#This Row],[COF_MUN]]/Tabela1[[#This Row],[Total de Alunos]]*Tabela1[[#This Row],[TtAlunosPré]]</f>
        <v>33701.521111111113</v>
      </c>
      <c r="R155" s="114">
        <f>Tabela1[[#This Row],[COF_NUTSIII]]/Tabela1[[#This Row],[Total de Alunos]]*Tabela1[[#This Row],[TtAlunosPré]]</f>
        <v>9973.0866587301571</v>
      </c>
      <c r="S155" s="114">
        <f>Tabela1[[#This Row],[COF_NUTSIII+MUN]]/Tabela1[[#This Row],[Total de Alunos]]*Tabela1[[#This Row],[TtAlunosPré]]</f>
        <v>43674.607769841277</v>
      </c>
      <c r="T155" s="114">
        <f>Tabela1[[#This Row],[COF_MUN]]/Tabela1[[#This Row],[Total de Alunos]]*Tabela1[[#This Row],[TtAlunos_Básico]]</f>
        <v>102110.57888888889</v>
      </c>
      <c r="U155" s="114">
        <f>Tabela1[[#This Row],[COF_NUTSIII]]/Tabela1[[#This Row],[Total de Alunos]]*Tabela1[[#This Row],[TtAlunos_Básico]]</f>
        <v>30216.964055555552</v>
      </c>
      <c r="V155" s="114">
        <f>Tabela1[[#This Row],[COF_NUTSIII+MUN]]/Tabela1[[#This Row],[Total de Alunos]]*Tabela1[[#This Row],[TtAlunos_Básico]]</f>
        <v>132327.54294444446</v>
      </c>
      <c r="W155" s="114">
        <f>Tabela1[[#This Row],[COF_MUN]]/Tabela1[[#This Row],[Total de Alunos]]*Tabela1[[#This Row],[TtAlunos_Secundário]]</f>
        <v>0</v>
      </c>
      <c r="X155" s="114">
        <f>Tabela1[[#This Row],[COF_NUTSIII]]/Tabela1[[#This Row],[Total de Alunos]]*Tabela1[[#This Row],[TtAlunos_Secundário]]</f>
        <v>0</v>
      </c>
      <c r="Y155" s="114">
        <f>Tabela1[[#This Row],[COF_NUTSIII+MUN]]/Tabela1[[#This Row],[Total de Alunos]]*Tabela1[[#This Row],[TtAlunos_Secundário]]</f>
        <v>0</v>
      </c>
      <c r="AA155" s="146"/>
    </row>
    <row r="156" spans="1:27" x14ac:dyDescent="0.3">
      <c r="A156" s="76">
        <v>1707</v>
      </c>
      <c r="B156" s="76" t="s">
        <v>350</v>
      </c>
      <c r="C156" s="76" t="s">
        <v>353</v>
      </c>
      <c r="D156" s="76" t="s">
        <v>408</v>
      </c>
      <c r="E156" s="76" t="s">
        <v>409</v>
      </c>
      <c r="F156" s="76" t="s">
        <v>331</v>
      </c>
      <c r="G156" s="76" t="s">
        <v>301</v>
      </c>
      <c r="H156" s="76" t="s">
        <v>420</v>
      </c>
      <c r="I156" s="76" t="s">
        <v>521</v>
      </c>
      <c r="J156" s="118">
        <v>256777.61</v>
      </c>
      <c r="K156" s="119">
        <v>11835.449999999999</v>
      </c>
      <c r="L156" s="120">
        <v>268613.06</v>
      </c>
      <c r="M156" s="128">
        <v>84</v>
      </c>
      <c r="N156" s="129">
        <v>341</v>
      </c>
      <c r="O156" s="129">
        <v>237</v>
      </c>
      <c r="P156" s="130">
        <v>662</v>
      </c>
      <c r="Q156" s="114">
        <f>Tabela1[[#This Row],[COF_MUN]]/Tabela1[[#This Row],[Total de Alunos]]*Tabela1[[#This Row],[TtAlunosPré]]</f>
        <v>32582.053232628394</v>
      </c>
      <c r="R156" s="114">
        <f>Tabela1[[#This Row],[COF_NUTSIII]]/Tabela1[[#This Row],[Total de Alunos]]*Tabela1[[#This Row],[TtAlunosPré]]</f>
        <v>1501.7791540785497</v>
      </c>
      <c r="S156" s="114">
        <f>Tabela1[[#This Row],[COF_NUTSIII+MUN]]/Tabela1[[#This Row],[Total de Alunos]]*Tabela1[[#This Row],[TtAlunosPré]]</f>
        <v>34083.832386706948</v>
      </c>
      <c r="T156" s="114">
        <f>Tabela1[[#This Row],[COF_MUN]]/Tabela1[[#This Row],[Total de Alunos]]*Tabela1[[#This Row],[TtAlunos_Básico]]</f>
        <v>132267.62086102719</v>
      </c>
      <c r="U156" s="114">
        <f>Tabela1[[#This Row],[COF_NUTSIII]]/Tabela1[[#This Row],[Total de Alunos]]*Tabela1[[#This Row],[TtAlunos_Básico]]</f>
        <v>6096.5082326283982</v>
      </c>
      <c r="V156" s="114">
        <f>Tabela1[[#This Row],[COF_NUTSIII+MUN]]/Tabela1[[#This Row],[Total de Alunos]]*Tabela1[[#This Row],[TtAlunos_Básico]]</f>
        <v>138364.12909365559</v>
      </c>
      <c r="W156" s="114">
        <f>Tabela1[[#This Row],[COF_MUN]]/Tabela1[[#This Row],[Total de Alunos]]*Tabela1[[#This Row],[TtAlunos_Secundário]]</f>
        <v>91927.935906344399</v>
      </c>
      <c r="X156" s="114">
        <f>Tabela1[[#This Row],[COF_NUTSIII]]/Tabela1[[#This Row],[Total de Alunos]]*Tabela1[[#This Row],[TtAlunos_Secundário]]</f>
        <v>4237.1626132930514</v>
      </c>
      <c r="Y156" s="114">
        <f>Tabela1[[#This Row],[COF_NUTSIII+MUN]]/Tabela1[[#This Row],[Total de Alunos]]*Tabela1[[#This Row],[TtAlunos_Secundário]]</f>
        <v>96165.098519637453</v>
      </c>
      <c r="AA156" s="146"/>
    </row>
    <row r="157" spans="1:27" x14ac:dyDescent="0.3">
      <c r="A157" s="76">
        <v>112</v>
      </c>
      <c r="B157" s="76" t="s">
        <v>350</v>
      </c>
      <c r="C157" s="76" t="s">
        <v>353</v>
      </c>
      <c r="D157" s="76" t="s">
        <v>484</v>
      </c>
      <c r="E157" s="76" t="s">
        <v>485</v>
      </c>
      <c r="F157" s="76" t="s">
        <v>335</v>
      </c>
      <c r="G157" s="76" t="s">
        <v>304</v>
      </c>
      <c r="H157" s="76" t="s">
        <v>445</v>
      </c>
      <c r="I157" s="76" t="s">
        <v>574</v>
      </c>
      <c r="J157" s="118">
        <v>0</v>
      </c>
      <c r="K157" s="119">
        <v>261614.17909090911</v>
      </c>
      <c r="L157" s="120">
        <v>261614.17909090911</v>
      </c>
      <c r="M157" s="128">
        <v>238</v>
      </c>
      <c r="N157" s="129">
        <v>940</v>
      </c>
      <c r="O157" s="129">
        <v>100</v>
      </c>
      <c r="P157" s="130">
        <v>1278</v>
      </c>
      <c r="Q157" s="114">
        <f>Tabela1[[#This Row],[COF_MUN]]/Tabela1[[#This Row],[Total de Alunos]]*Tabela1[[#This Row],[TtAlunosPré]]</f>
        <v>0</v>
      </c>
      <c r="R157" s="114">
        <f>Tabela1[[#This Row],[COF_NUTSIII]]/Tabela1[[#This Row],[Total de Alunos]]*Tabela1[[#This Row],[TtAlunosPré]]</f>
        <v>48720.011442594965</v>
      </c>
      <c r="S157" s="114">
        <f>Tabela1[[#This Row],[COF_NUTSIII+MUN]]/Tabela1[[#This Row],[Total de Alunos]]*Tabela1[[#This Row],[TtAlunosPré]]</f>
        <v>48720.011442594965</v>
      </c>
      <c r="T157" s="114">
        <f>Tabela1[[#This Row],[COF_MUN]]/Tabela1[[#This Row],[Total de Alunos]]*Tabela1[[#This Row],[TtAlunos_Básico]]</f>
        <v>0</v>
      </c>
      <c r="U157" s="114">
        <f>Tabela1[[#This Row],[COF_NUTSIII]]/Tabela1[[#This Row],[Total de Alunos]]*Tabela1[[#This Row],[TtAlunos_Básico]]</f>
        <v>192423.57460520702</v>
      </c>
      <c r="V157" s="114">
        <f>Tabela1[[#This Row],[COF_NUTSIII+MUN]]/Tabela1[[#This Row],[Total de Alunos]]*Tabela1[[#This Row],[TtAlunos_Básico]]</f>
        <v>192423.57460520702</v>
      </c>
      <c r="W157" s="114">
        <f>Tabela1[[#This Row],[COF_MUN]]/Tabela1[[#This Row],[Total de Alunos]]*Tabela1[[#This Row],[TtAlunos_Secundário]]</f>
        <v>0</v>
      </c>
      <c r="X157" s="114">
        <f>Tabela1[[#This Row],[COF_NUTSIII]]/Tabela1[[#This Row],[Total de Alunos]]*Tabela1[[#This Row],[TtAlunos_Secundário]]</f>
        <v>20470.593043107128</v>
      </c>
      <c r="Y157" s="114">
        <f>Tabela1[[#This Row],[COF_NUTSIII+MUN]]/Tabela1[[#This Row],[Total de Alunos]]*Tabela1[[#This Row],[TtAlunos_Secundário]]</f>
        <v>20470.593043107128</v>
      </c>
      <c r="AA157" s="146"/>
    </row>
    <row r="158" spans="1:27" x14ac:dyDescent="0.3">
      <c r="A158" s="76">
        <v>1011</v>
      </c>
      <c r="B158" s="76" t="s">
        <v>350</v>
      </c>
      <c r="C158" s="76" t="s">
        <v>353</v>
      </c>
      <c r="D158" s="76" t="s">
        <v>484</v>
      </c>
      <c r="E158" s="76" t="s">
        <v>485</v>
      </c>
      <c r="F158" s="76" t="s">
        <v>334</v>
      </c>
      <c r="G158" s="76" t="s">
        <v>302</v>
      </c>
      <c r="H158" s="76" t="s">
        <v>556</v>
      </c>
      <c r="I158" s="76" t="s">
        <v>564</v>
      </c>
      <c r="J158" s="118">
        <v>0</v>
      </c>
      <c r="K158" s="119">
        <v>313016.76416666666</v>
      </c>
      <c r="L158" s="120">
        <v>313016.76416666666</v>
      </c>
      <c r="M158" s="128">
        <v>361</v>
      </c>
      <c r="N158" s="129">
        <v>1013</v>
      </c>
      <c r="O158" s="129">
        <v>409</v>
      </c>
      <c r="P158" s="130">
        <v>1783</v>
      </c>
      <c r="Q158" s="114">
        <f>Tabela1[[#This Row],[COF_MUN]]/Tabela1[[#This Row],[Total de Alunos]]*Tabela1[[#This Row],[TtAlunosPré]]</f>
        <v>0</v>
      </c>
      <c r="R158" s="114">
        <f>Tabela1[[#This Row],[COF_NUTSIII]]/Tabela1[[#This Row],[Total de Alunos]]*Tabela1[[#This Row],[TtAlunosPré]]</f>
        <v>63375.80026032903</v>
      </c>
      <c r="S158" s="114">
        <f>Tabela1[[#This Row],[COF_NUTSIII+MUN]]/Tabela1[[#This Row],[Total de Alunos]]*Tabela1[[#This Row],[TtAlunosPré]]</f>
        <v>63375.80026032903</v>
      </c>
      <c r="T158" s="114">
        <f>Tabela1[[#This Row],[COF_MUN]]/Tabela1[[#This Row],[Total de Alunos]]*Tabela1[[#This Row],[TtAlunos_Básico]]</f>
        <v>0</v>
      </c>
      <c r="U158" s="114">
        <f>Tabela1[[#This Row],[COF_NUTSIII]]/Tabela1[[#This Row],[Total de Alunos]]*Tabela1[[#This Row],[TtAlunos_Básico]]</f>
        <v>177838.46444241912</v>
      </c>
      <c r="V158" s="114">
        <f>Tabela1[[#This Row],[COF_NUTSIII+MUN]]/Tabela1[[#This Row],[Total de Alunos]]*Tabela1[[#This Row],[TtAlunos_Básico]]</f>
        <v>177838.46444241912</v>
      </c>
      <c r="W158" s="114">
        <f>Tabela1[[#This Row],[COF_MUN]]/Tabela1[[#This Row],[Total de Alunos]]*Tabela1[[#This Row],[TtAlunos_Secundário]]</f>
        <v>0</v>
      </c>
      <c r="X158" s="114">
        <f>Tabela1[[#This Row],[COF_NUTSIII]]/Tabela1[[#This Row],[Total de Alunos]]*Tabela1[[#This Row],[TtAlunos_Secundário]]</f>
        <v>71802.499463918488</v>
      </c>
      <c r="Y158" s="114">
        <f>Tabela1[[#This Row],[COF_NUTSIII+MUN]]/Tabela1[[#This Row],[Total de Alunos]]*Tabela1[[#This Row],[TtAlunos_Secundário]]</f>
        <v>71802.499463918488</v>
      </c>
      <c r="AA158" s="146"/>
    </row>
    <row r="159" spans="1:27" x14ac:dyDescent="0.3">
      <c r="A159" s="76">
        <v>1809</v>
      </c>
      <c r="B159" s="76" t="s">
        <v>350</v>
      </c>
      <c r="C159" s="76" t="s">
        <v>353</v>
      </c>
      <c r="D159" s="76" t="s">
        <v>484</v>
      </c>
      <c r="E159" s="76" t="s">
        <v>485</v>
      </c>
      <c r="F159" s="76" t="s">
        <v>340</v>
      </c>
      <c r="G159" s="76" t="s">
        <v>316</v>
      </c>
      <c r="H159" s="76" t="s">
        <v>513</v>
      </c>
      <c r="I159" s="76" t="s">
        <v>630</v>
      </c>
      <c r="J159" s="118">
        <v>0</v>
      </c>
      <c r="K159" s="119">
        <v>341568.78571428574</v>
      </c>
      <c r="L159" s="120">
        <v>341568.78571428574</v>
      </c>
      <c r="M159" s="128">
        <v>354</v>
      </c>
      <c r="N159" s="129">
        <v>1079</v>
      </c>
      <c r="O159" s="129">
        <v>340</v>
      </c>
      <c r="P159" s="130">
        <v>1773</v>
      </c>
      <c r="Q159" s="114">
        <f>Tabela1[[#This Row],[COF_MUN]]/Tabela1[[#This Row],[Total de Alunos]]*Tabela1[[#This Row],[TtAlunosPré]]</f>
        <v>0</v>
      </c>
      <c r="R159" s="114">
        <f>Tabela1[[#This Row],[COF_NUTSIII]]/Tabela1[[#This Row],[Total de Alunos]]*Tabela1[[#This Row],[TtAlunosPré]]</f>
        <v>68198.167029248245</v>
      </c>
      <c r="S159" s="114">
        <f>Tabela1[[#This Row],[COF_NUTSIII+MUN]]/Tabela1[[#This Row],[Total de Alunos]]*Tabela1[[#This Row],[TtAlunosPré]]</f>
        <v>68198.167029248245</v>
      </c>
      <c r="T159" s="114">
        <f>Tabela1[[#This Row],[COF_MUN]]/Tabela1[[#This Row],[Total de Alunos]]*Tabela1[[#This Row],[TtAlunos_Básico]]</f>
        <v>0</v>
      </c>
      <c r="U159" s="114">
        <f>Tabela1[[#This Row],[COF_NUTSIII]]/Tabela1[[#This Row],[Total de Alunos]]*Tabela1[[#This Row],[TtAlunos_Básico]]</f>
        <v>207869.55430666346</v>
      </c>
      <c r="V159" s="114">
        <f>Tabela1[[#This Row],[COF_NUTSIII+MUN]]/Tabela1[[#This Row],[Total de Alunos]]*Tabela1[[#This Row],[TtAlunos_Básico]]</f>
        <v>207869.55430666346</v>
      </c>
      <c r="W159" s="114">
        <f>Tabela1[[#This Row],[COF_MUN]]/Tabela1[[#This Row],[Total de Alunos]]*Tabela1[[#This Row],[TtAlunos_Secundário]]</f>
        <v>0</v>
      </c>
      <c r="X159" s="114">
        <f>Tabela1[[#This Row],[COF_NUTSIII]]/Tabela1[[#This Row],[Total de Alunos]]*Tabela1[[#This Row],[TtAlunos_Secundário]]</f>
        <v>65501.064378374031</v>
      </c>
      <c r="Y159" s="114">
        <f>Tabela1[[#This Row],[COF_NUTSIII+MUN]]/Tabela1[[#This Row],[Total de Alunos]]*Tabela1[[#This Row],[TtAlunos_Secundário]]</f>
        <v>65501.064378374031</v>
      </c>
      <c r="AA159" s="146"/>
    </row>
    <row r="160" spans="1:27" x14ac:dyDescent="0.3">
      <c r="A160" s="76">
        <v>1212</v>
      </c>
      <c r="B160" s="76" t="s">
        <v>350</v>
      </c>
      <c r="C160" s="76" t="s">
        <v>353</v>
      </c>
      <c r="D160" s="76" t="s">
        <v>354</v>
      </c>
      <c r="E160" s="76" t="s">
        <v>355</v>
      </c>
      <c r="F160" s="76" t="s">
        <v>322</v>
      </c>
      <c r="G160" s="76">
        <v>186</v>
      </c>
      <c r="H160" s="76" t="s">
        <v>393</v>
      </c>
      <c r="I160" s="76" t="s">
        <v>405</v>
      </c>
      <c r="J160" s="118">
        <v>250287.6</v>
      </c>
      <c r="K160" s="119">
        <v>30017.989999999998</v>
      </c>
      <c r="L160" s="120">
        <v>280305.59000000003</v>
      </c>
      <c r="M160" s="128">
        <v>92</v>
      </c>
      <c r="N160" s="129">
        <v>282</v>
      </c>
      <c r="O160" s="129">
        <v>82</v>
      </c>
      <c r="P160" s="130">
        <v>456</v>
      </c>
      <c r="Q160" s="114">
        <f>Tabela1[[#This Row],[COF_MUN]]/Tabela1[[#This Row],[Total de Alunos]]*Tabela1[[#This Row],[TtAlunosPré]]</f>
        <v>50496.621052631577</v>
      </c>
      <c r="R160" s="114">
        <f>Tabela1[[#This Row],[COF_NUTSIII]]/Tabela1[[#This Row],[Total de Alunos]]*Tabela1[[#This Row],[TtAlunosPré]]</f>
        <v>6056.2611403508763</v>
      </c>
      <c r="S160" s="114">
        <f>Tabela1[[#This Row],[COF_NUTSIII+MUN]]/Tabela1[[#This Row],[Total de Alunos]]*Tabela1[[#This Row],[TtAlunosPré]]</f>
        <v>56552.882192982463</v>
      </c>
      <c r="T160" s="114">
        <f>Tabela1[[#This Row],[COF_MUN]]/Tabela1[[#This Row],[Total de Alunos]]*Tabela1[[#This Row],[TtAlunos_Básico]]</f>
        <v>154783.12105263158</v>
      </c>
      <c r="U160" s="114">
        <f>Tabela1[[#This Row],[COF_NUTSIII]]/Tabela1[[#This Row],[Total de Alunos]]*Tabela1[[#This Row],[TtAlunos_Básico]]</f>
        <v>18563.756973684209</v>
      </c>
      <c r="V160" s="114">
        <f>Tabela1[[#This Row],[COF_NUTSIII+MUN]]/Tabela1[[#This Row],[Total de Alunos]]*Tabela1[[#This Row],[TtAlunos_Básico]]</f>
        <v>173346.8780263158</v>
      </c>
      <c r="W160" s="114">
        <f>Tabela1[[#This Row],[COF_MUN]]/Tabela1[[#This Row],[Total de Alunos]]*Tabela1[[#This Row],[TtAlunos_Secundário]]</f>
        <v>45007.857894736837</v>
      </c>
      <c r="X160" s="114">
        <f>Tabela1[[#This Row],[COF_NUTSIII]]/Tabela1[[#This Row],[Total de Alunos]]*Tabela1[[#This Row],[TtAlunos_Secundário]]</f>
        <v>5397.971885964912</v>
      </c>
      <c r="Y160" s="114">
        <f>Tabela1[[#This Row],[COF_NUTSIII+MUN]]/Tabela1[[#This Row],[Total de Alunos]]*Tabela1[[#This Row],[TtAlunos_Secundário]]</f>
        <v>50405.829780701759</v>
      </c>
      <c r="AA160" s="146"/>
    </row>
    <row r="161" spans="1:27" x14ac:dyDescent="0.3">
      <c r="A161" s="76">
        <v>1012</v>
      </c>
      <c r="B161" s="76" t="s">
        <v>350</v>
      </c>
      <c r="C161" s="76" t="s">
        <v>353</v>
      </c>
      <c r="D161" s="76" t="s">
        <v>484</v>
      </c>
      <c r="E161" s="76" t="s">
        <v>485</v>
      </c>
      <c r="F161" s="76" t="s">
        <v>334</v>
      </c>
      <c r="G161" s="76" t="s">
        <v>302</v>
      </c>
      <c r="H161" s="76" t="s">
        <v>556</v>
      </c>
      <c r="I161" s="76" t="s">
        <v>565</v>
      </c>
      <c r="J161" s="118">
        <v>0</v>
      </c>
      <c r="K161" s="119">
        <v>313016.76416666666</v>
      </c>
      <c r="L161" s="120">
        <v>313016.76416666666</v>
      </c>
      <c r="M161" s="128">
        <v>298</v>
      </c>
      <c r="N161" s="129">
        <v>914</v>
      </c>
      <c r="O161" s="129">
        <v>197</v>
      </c>
      <c r="P161" s="130">
        <v>1409</v>
      </c>
      <c r="Q161" s="114">
        <f>Tabela1[[#This Row],[COF_MUN]]/Tabela1[[#This Row],[Total de Alunos]]*Tabela1[[#This Row],[TtAlunosPré]]</f>
        <v>0</v>
      </c>
      <c r="R161" s="114">
        <f>Tabela1[[#This Row],[COF_NUTSIII]]/Tabela1[[#This Row],[Total de Alunos]]*Tabela1[[#This Row],[TtAlunosPré]]</f>
        <v>66202.268077832981</v>
      </c>
      <c r="S161" s="114">
        <f>Tabela1[[#This Row],[COF_NUTSIII+MUN]]/Tabela1[[#This Row],[Total de Alunos]]*Tabela1[[#This Row],[TtAlunosPré]]</f>
        <v>66202.268077832981</v>
      </c>
      <c r="T161" s="114">
        <f>Tabela1[[#This Row],[COF_MUN]]/Tabela1[[#This Row],[Total de Alunos]]*Tabela1[[#This Row],[TtAlunos_Básico]]</f>
        <v>0</v>
      </c>
      <c r="U161" s="114">
        <f>Tabela1[[#This Row],[COF_NUTSIII]]/Tabela1[[#This Row],[Total de Alunos]]*Tabela1[[#This Row],[TtAlunos_Básico]]</f>
        <v>203049.90947362196</v>
      </c>
      <c r="V161" s="114">
        <f>Tabela1[[#This Row],[COF_NUTSIII+MUN]]/Tabela1[[#This Row],[Total de Alunos]]*Tabela1[[#This Row],[TtAlunos_Básico]]</f>
        <v>203049.90947362196</v>
      </c>
      <c r="W161" s="114">
        <f>Tabela1[[#This Row],[COF_MUN]]/Tabela1[[#This Row],[Total de Alunos]]*Tabela1[[#This Row],[TtAlunos_Secundário]]</f>
        <v>0</v>
      </c>
      <c r="X161" s="114">
        <f>Tabela1[[#This Row],[COF_NUTSIII]]/Tabela1[[#This Row],[Total de Alunos]]*Tabela1[[#This Row],[TtAlunos_Secundário]]</f>
        <v>43764.586615211731</v>
      </c>
      <c r="Y161" s="114">
        <f>Tabela1[[#This Row],[COF_NUTSIII+MUN]]/Tabela1[[#This Row],[Total de Alunos]]*Tabela1[[#This Row],[TtAlunos_Secundário]]</f>
        <v>43764.586615211731</v>
      </c>
      <c r="AA161" s="146"/>
    </row>
    <row r="162" spans="1:27" x14ac:dyDescent="0.3">
      <c r="A162" s="76">
        <v>211</v>
      </c>
      <c r="B162" s="76" t="s">
        <v>350</v>
      </c>
      <c r="C162" s="76" t="s">
        <v>353</v>
      </c>
      <c r="D162" s="76" t="s">
        <v>354</v>
      </c>
      <c r="E162" s="76" t="s">
        <v>355</v>
      </c>
      <c r="F162" s="76" t="s">
        <v>320</v>
      </c>
      <c r="G162" s="76">
        <v>181</v>
      </c>
      <c r="H162" s="76" t="s">
        <v>373</v>
      </c>
      <c r="I162" s="76" t="s">
        <v>374</v>
      </c>
      <c r="J162" s="118">
        <v>868378.63</v>
      </c>
      <c r="K162" s="119">
        <v>0</v>
      </c>
      <c r="L162" s="120">
        <v>868378.63</v>
      </c>
      <c r="M162" s="128">
        <v>600</v>
      </c>
      <c r="N162" s="129">
        <v>2118</v>
      </c>
      <c r="O162" s="129">
        <v>764</v>
      </c>
      <c r="P162" s="130">
        <v>3482</v>
      </c>
      <c r="Q162" s="114">
        <f>Tabela1[[#This Row],[COF_MUN]]/Tabela1[[#This Row],[Total de Alunos]]*Tabela1[[#This Row],[TtAlunosPré]]</f>
        <v>149634.45663411834</v>
      </c>
      <c r="R162" s="114">
        <f>Tabela1[[#This Row],[COF_NUTSIII]]/Tabela1[[#This Row],[Total de Alunos]]*Tabela1[[#This Row],[TtAlunosPré]]</f>
        <v>0</v>
      </c>
      <c r="S162" s="114">
        <f>Tabela1[[#This Row],[COF_NUTSIII+MUN]]/Tabela1[[#This Row],[Total de Alunos]]*Tabela1[[#This Row],[TtAlunosPré]]</f>
        <v>149634.45663411834</v>
      </c>
      <c r="T162" s="114">
        <f>Tabela1[[#This Row],[COF_MUN]]/Tabela1[[#This Row],[Total de Alunos]]*Tabela1[[#This Row],[TtAlunos_Básico]]</f>
        <v>528209.63191843766</v>
      </c>
      <c r="U162" s="114">
        <f>Tabela1[[#This Row],[COF_NUTSIII]]/Tabela1[[#This Row],[Total de Alunos]]*Tabela1[[#This Row],[TtAlunos_Básico]]</f>
        <v>0</v>
      </c>
      <c r="V162" s="114">
        <f>Tabela1[[#This Row],[COF_NUTSIII+MUN]]/Tabela1[[#This Row],[Total de Alunos]]*Tabela1[[#This Row],[TtAlunos_Básico]]</f>
        <v>528209.63191843766</v>
      </c>
      <c r="W162" s="114">
        <f>Tabela1[[#This Row],[COF_MUN]]/Tabela1[[#This Row],[Total de Alunos]]*Tabela1[[#This Row],[TtAlunos_Secundário]]</f>
        <v>190534.541447444</v>
      </c>
      <c r="X162" s="114">
        <f>Tabela1[[#This Row],[COF_NUTSIII]]/Tabela1[[#This Row],[Total de Alunos]]*Tabela1[[#This Row],[TtAlunos_Secundário]]</f>
        <v>0</v>
      </c>
      <c r="Y162" s="114">
        <f>Tabela1[[#This Row],[COF_NUTSIII+MUN]]/Tabela1[[#This Row],[Total de Alunos]]*Tabela1[[#This Row],[TtAlunos_Secundário]]</f>
        <v>190534.541447444</v>
      </c>
      <c r="AA162" s="146"/>
    </row>
    <row r="163" spans="1:27" x14ac:dyDescent="0.3">
      <c r="A163" s="76">
        <v>1116</v>
      </c>
      <c r="B163" s="76" t="s">
        <v>350</v>
      </c>
      <c r="C163" s="76" t="s">
        <v>353</v>
      </c>
      <c r="D163" s="76" t="s">
        <v>427</v>
      </c>
      <c r="E163" s="76" t="s">
        <v>428</v>
      </c>
      <c r="F163" s="76" t="s">
        <v>324</v>
      </c>
      <c r="G163" s="76">
        <v>170</v>
      </c>
      <c r="H163" s="76" t="s">
        <v>427</v>
      </c>
      <c r="I163" s="76" t="s">
        <v>438</v>
      </c>
      <c r="J163" s="118">
        <v>440990</v>
      </c>
      <c r="K163" s="119">
        <v>0</v>
      </c>
      <c r="L163" s="120">
        <v>440990</v>
      </c>
      <c r="M163" s="128">
        <v>3516</v>
      </c>
      <c r="N163" s="129">
        <v>14164</v>
      </c>
      <c r="O163" s="129">
        <v>3778</v>
      </c>
      <c r="P163" s="130">
        <v>21458</v>
      </c>
      <c r="Q163" s="114">
        <f>Tabela1[[#This Row],[COF_MUN]]/Tabela1[[#This Row],[Total de Alunos]]*Tabela1[[#This Row],[TtAlunosPré]]</f>
        <v>72258.40432472738</v>
      </c>
      <c r="R163" s="114">
        <f>Tabela1[[#This Row],[COF_NUTSIII]]/Tabela1[[#This Row],[Total de Alunos]]*Tabela1[[#This Row],[TtAlunosPré]]</f>
        <v>0</v>
      </c>
      <c r="S163" s="114">
        <f>Tabela1[[#This Row],[COF_NUTSIII+MUN]]/Tabela1[[#This Row],[Total de Alunos]]*Tabela1[[#This Row],[TtAlunosPré]]</f>
        <v>72258.40432472738</v>
      </c>
      <c r="T163" s="114">
        <f>Tabela1[[#This Row],[COF_MUN]]/Tabela1[[#This Row],[Total de Alunos]]*Tabela1[[#This Row],[TtAlunos_Básico]]</f>
        <v>291088.74825240002</v>
      </c>
      <c r="U163" s="114">
        <f>Tabela1[[#This Row],[COF_NUTSIII]]/Tabela1[[#This Row],[Total de Alunos]]*Tabela1[[#This Row],[TtAlunos_Básico]]</f>
        <v>0</v>
      </c>
      <c r="V163" s="114">
        <f>Tabela1[[#This Row],[COF_NUTSIII+MUN]]/Tabela1[[#This Row],[Total de Alunos]]*Tabela1[[#This Row],[TtAlunos_Básico]]</f>
        <v>291088.74825240002</v>
      </c>
      <c r="W163" s="114">
        <f>Tabela1[[#This Row],[COF_MUN]]/Tabela1[[#This Row],[Total de Alunos]]*Tabela1[[#This Row],[TtAlunos_Secundário]]</f>
        <v>77642.847422872583</v>
      </c>
      <c r="X163" s="114">
        <f>Tabela1[[#This Row],[COF_NUTSIII]]/Tabela1[[#This Row],[Total de Alunos]]*Tabela1[[#This Row],[TtAlunos_Secundário]]</f>
        <v>0</v>
      </c>
      <c r="Y163" s="114">
        <f>Tabela1[[#This Row],[COF_NUTSIII+MUN]]/Tabela1[[#This Row],[Total de Alunos]]*Tabela1[[#This Row],[TtAlunos_Secundário]]</f>
        <v>77642.847422872583</v>
      </c>
      <c r="AA163" s="146"/>
    </row>
    <row r="164" spans="1:27" x14ac:dyDescent="0.3">
      <c r="A164" s="76">
        <v>1110</v>
      </c>
      <c r="B164" s="76" t="s">
        <v>350</v>
      </c>
      <c r="C164" s="76" t="s">
        <v>353</v>
      </c>
      <c r="D164" s="76" t="s">
        <v>427</v>
      </c>
      <c r="E164" s="76" t="s">
        <v>428</v>
      </c>
      <c r="F164" s="76" t="s">
        <v>324</v>
      </c>
      <c r="G164" s="76">
        <v>170</v>
      </c>
      <c r="H164" s="76" t="s">
        <v>427</v>
      </c>
      <c r="I164" s="76" t="s">
        <v>439</v>
      </c>
      <c r="J164" s="118">
        <v>516210.83</v>
      </c>
      <c r="K164" s="119">
        <v>0</v>
      </c>
      <c r="L164" s="120">
        <v>516210.83</v>
      </c>
      <c r="M164" s="128">
        <v>4769</v>
      </c>
      <c r="N164" s="129">
        <v>14861</v>
      </c>
      <c r="O164" s="129">
        <v>5267</v>
      </c>
      <c r="P164" s="130">
        <v>24897</v>
      </c>
      <c r="Q164" s="114">
        <f>Tabela1[[#This Row],[COF_MUN]]/Tabela1[[#This Row],[Total de Alunos]]*Tabela1[[#This Row],[TtAlunosPré]]</f>
        <v>98879.76255251636</v>
      </c>
      <c r="R164" s="114">
        <f>Tabela1[[#This Row],[COF_NUTSIII]]/Tabela1[[#This Row],[Total de Alunos]]*Tabela1[[#This Row],[TtAlunosPré]]</f>
        <v>0</v>
      </c>
      <c r="S164" s="114">
        <f>Tabela1[[#This Row],[COF_NUTSIII+MUN]]/Tabela1[[#This Row],[Total de Alunos]]*Tabela1[[#This Row],[TtAlunosPré]]</f>
        <v>98879.76255251636</v>
      </c>
      <c r="T164" s="114">
        <f>Tabela1[[#This Row],[COF_MUN]]/Tabela1[[#This Row],[Total de Alunos]]*Tabela1[[#This Row],[TtAlunos_Básico]]</f>
        <v>308125.8442635659</v>
      </c>
      <c r="U164" s="114">
        <f>Tabela1[[#This Row],[COF_NUTSIII]]/Tabela1[[#This Row],[Total de Alunos]]*Tabela1[[#This Row],[TtAlunos_Básico]]</f>
        <v>0</v>
      </c>
      <c r="V164" s="114">
        <f>Tabela1[[#This Row],[COF_NUTSIII+MUN]]/Tabela1[[#This Row],[Total de Alunos]]*Tabela1[[#This Row],[TtAlunos_Básico]]</f>
        <v>308125.8442635659</v>
      </c>
      <c r="W164" s="114">
        <f>Tabela1[[#This Row],[COF_MUN]]/Tabela1[[#This Row],[Total de Alunos]]*Tabela1[[#This Row],[TtAlunos_Secundário]]</f>
        <v>109205.22318391774</v>
      </c>
      <c r="X164" s="114">
        <f>Tabela1[[#This Row],[COF_NUTSIII]]/Tabela1[[#This Row],[Total de Alunos]]*Tabela1[[#This Row],[TtAlunos_Secundário]]</f>
        <v>0</v>
      </c>
      <c r="Y164" s="114">
        <f>Tabela1[[#This Row],[COF_NUTSIII+MUN]]/Tabela1[[#This Row],[Total de Alunos]]*Tabela1[[#This Row],[TtAlunos_Secundário]]</f>
        <v>109205.22318391774</v>
      </c>
      <c r="AA164" s="146"/>
    </row>
    <row r="165" spans="1:27" x14ac:dyDescent="0.3">
      <c r="A165" s="76">
        <v>506</v>
      </c>
      <c r="B165" s="76" t="s">
        <v>350</v>
      </c>
      <c r="C165" s="76" t="s">
        <v>353</v>
      </c>
      <c r="D165" s="76" t="s">
        <v>484</v>
      </c>
      <c r="E165" s="76" t="s">
        <v>485</v>
      </c>
      <c r="F165" s="76" t="s">
        <v>328</v>
      </c>
      <c r="G165" s="76" t="s">
        <v>306</v>
      </c>
      <c r="H165" s="76" t="s">
        <v>486</v>
      </c>
      <c r="I165" s="76" t="s">
        <v>488</v>
      </c>
      <c r="J165" s="118">
        <v>0</v>
      </c>
      <c r="K165" s="119">
        <v>369731.88500000001</v>
      </c>
      <c r="L165" s="120">
        <v>369731.88500000001</v>
      </c>
      <c r="M165" s="128">
        <v>56</v>
      </c>
      <c r="N165" s="129">
        <v>191</v>
      </c>
      <c r="O165" s="129">
        <v>89</v>
      </c>
      <c r="P165" s="130">
        <v>336</v>
      </c>
      <c r="Q165" s="114">
        <f>Tabela1[[#This Row],[COF_MUN]]/Tabela1[[#This Row],[Total de Alunos]]*Tabela1[[#This Row],[TtAlunosPré]]</f>
        <v>0</v>
      </c>
      <c r="R165" s="114">
        <f>Tabela1[[#This Row],[COF_NUTSIII]]/Tabela1[[#This Row],[Total de Alunos]]*Tabela1[[#This Row],[TtAlunosPré]]</f>
        <v>61621.980833333335</v>
      </c>
      <c r="S165" s="114">
        <f>Tabela1[[#This Row],[COF_NUTSIII+MUN]]/Tabela1[[#This Row],[Total de Alunos]]*Tabela1[[#This Row],[TtAlunosPré]]</f>
        <v>61621.980833333335</v>
      </c>
      <c r="T165" s="114">
        <f>Tabela1[[#This Row],[COF_MUN]]/Tabela1[[#This Row],[Total de Alunos]]*Tabela1[[#This Row],[TtAlunos_Básico]]</f>
        <v>0</v>
      </c>
      <c r="U165" s="114">
        <f>Tabela1[[#This Row],[COF_NUTSIII]]/Tabela1[[#This Row],[Total de Alunos]]*Tabela1[[#This Row],[TtAlunos_Básico]]</f>
        <v>210174.97034226189</v>
      </c>
      <c r="V165" s="114">
        <f>Tabela1[[#This Row],[COF_NUTSIII+MUN]]/Tabela1[[#This Row],[Total de Alunos]]*Tabela1[[#This Row],[TtAlunos_Básico]]</f>
        <v>210174.97034226189</v>
      </c>
      <c r="W165" s="114">
        <f>Tabela1[[#This Row],[COF_MUN]]/Tabela1[[#This Row],[Total de Alunos]]*Tabela1[[#This Row],[TtAlunos_Secundário]]</f>
        <v>0</v>
      </c>
      <c r="X165" s="114">
        <f>Tabela1[[#This Row],[COF_NUTSIII]]/Tabela1[[#This Row],[Total de Alunos]]*Tabela1[[#This Row],[TtAlunos_Secundário]]</f>
        <v>97934.933824404769</v>
      </c>
      <c r="Y165" s="114">
        <f>Tabela1[[#This Row],[COF_NUTSIII+MUN]]/Tabela1[[#This Row],[Total de Alunos]]*Tabela1[[#This Row],[TtAlunos_Secundário]]</f>
        <v>97934.933824404769</v>
      </c>
      <c r="AA165" s="146"/>
    </row>
    <row r="166" spans="1:27" x14ac:dyDescent="0.3">
      <c r="A166" s="76">
        <v>810</v>
      </c>
      <c r="B166" s="76" t="s">
        <v>350</v>
      </c>
      <c r="C166" s="76" t="s">
        <v>353</v>
      </c>
      <c r="D166" s="76" t="s">
        <v>321</v>
      </c>
      <c r="E166" s="76" t="s">
        <v>377</v>
      </c>
      <c r="F166" s="76" t="s">
        <v>321</v>
      </c>
      <c r="G166" s="76">
        <v>150</v>
      </c>
      <c r="H166" s="76" t="s">
        <v>378</v>
      </c>
      <c r="I166" s="76" t="s">
        <v>386</v>
      </c>
      <c r="J166" s="118">
        <v>0</v>
      </c>
      <c r="K166" s="119">
        <v>0</v>
      </c>
      <c r="L166" s="120">
        <v>0</v>
      </c>
      <c r="M166" s="128">
        <v>1109</v>
      </c>
      <c r="N166" s="129">
        <v>4317</v>
      </c>
      <c r="O166" s="129">
        <v>1166</v>
      </c>
      <c r="P166" s="130">
        <v>6592</v>
      </c>
      <c r="Q166" s="114">
        <f>Tabela1[[#This Row],[COF_MUN]]/Tabela1[[#This Row],[Total de Alunos]]*Tabela1[[#This Row],[TtAlunosPré]]</f>
        <v>0</v>
      </c>
      <c r="R166" s="114">
        <f>Tabela1[[#This Row],[COF_NUTSIII]]/Tabela1[[#This Row],[Total de Alunos]]*Tabela1[[#This Row],[TtAlunosPré]]</f>
        <v>0</v>
      </c>
      <c r="S166" s="114">
        <f>Tabela1[[#This Row],[COF_NUTSIII+MUN]]/Tabela1[[#This Row],[Total de Alunos]]*Tabela1[[#This Row],[TtAlunosPré]]</f>
        <v>0</v>
      </c>
      <c r="T166" s="114">
        <f>Tabela1[[#This Row],[COF_MUN]]/Tabela1[[#This Row],[Total de Alunos]]*Tabela1[[#This Row],[TtAlunos_Básico]]</f>
        <v>0</v>
      </c>
      <c r="U166" s="114">
        <f>Tabela1[[#This Row],[COF_NUTSIII]]/Tabela1[[#This Row],[Total de Alunos]]*Tabela1[[#This Row],[TtAlunos_Básico]]</f>
        <v>0</v>
      </c>
      <c r="V166" s="114">
        <f>Tabela1[[#This Row],[COF_NUTSIII+MUN]]/Tabela1[[#This Row],[Total de Alunos]]*Tabela1[[#This Row],[TtAlunos_Básico]]</f>
        <v>0</v>
      </c>
      <c r="W166" s="114">
        <f>Tabela1[[#This Row],[COF_MUN]]/Tabela1[[#This Row],[Total de Alunos]]*Tabela1[[#This Row],[TtAlunos_Secundário]]</f>
        <v>0</v>
      </c>
      <c r="X166" s="114">
        <f>Tabela1[[#This Row],[COF_NUTSIII]]/Tabela1[[#This Row],[Total de Alunos]]*Tabela1[[#This Row],[TtAlunos_Secundário]]</f>
        <v>0</v>
      </c>
      <c r="Y166" s="114">
        <f>Tabela1[[#This Row],[COF_NUTSIII+MUN]]/Tabela1[[#This Row],[Total de Alunos]]*Tabela1[[#This Row],[TtAlunos_Secundário]]</f>
        <v>0</v>
      </c>
      <c r="AA166" s="146"/>
    </row>
    <row r="167" spans="1:27" x14ac:dyDescent="0.3">
      <c r="A167" s="76">
        <v>113</v>
      </c>
      <c r="B167" s="76" t="s">
        <v>350</v>
      </c>
      <c r="C167" s="76" t="s">
        <v>353</v>
      </c>
      <c r="D167" s="76" t="s">
        <v>408</v>
      </c>
      <c r="E167" s="76" t="s">
        <v>409</v>
      </c>
      <c r="F167" s="76" t="s">
        <v>325</v>
      </c>
      <c r="G167" s="76" t="s">
        <v>299</v>
      </c>
      <c r="H167" s="76" t="s">
        <v>445</v>
      </c>
      <c r="I167" s="76" t="s">
        <v>452</v>
      </c>
      <c r="J167" s="118">
        <v>346078.35</v>
      </c>
      <c r="K167" s="119">
        <v>52941.176470588238</v>
      </c>
      <c r="L167" s="120">
        <v>399019.52647058823</v>
      </c>
      <c r="M167" s="128">
        <v>1346</v>
      </c>
      <c r="N167" s="129">
        <v>4731</v>
      </c>
      <c r="O167" s="129">
        <v>1825</v>
      </c>
      <c r="P167" s="130">
        <v>7902</v>
      </c>
      <c r="Q167" s="114">
        <f>Tabela1[[#This Row],[COF_MUN]]/Tabela1[[#This Row],[Total de Alunos]]*Tabela1[[#This Row],[TtAlunosPré]]</f>
        <v>58949.817653758539</v>
      </c>
      <c r="R167" s="114">
        <f>Tabela1[[#This Row],[COF_NUTSIII]]/Tabela1[[#This Row],[Total de Alunos]]*Tabela1[[#This Row],[TtAlunosPré]]</f>
        <v>9017.8212515074374</v>
      </c>
      <c r="S167" s="114">
        <f>Tabela1[[#This Row],[COF_NUTSIII+MUN]]/Tabela1[[#This Row],[Total de Alunos]]*Tabela1[[#This Row],[TtAlunosPré]]</f>
        <v>67967.63890526598</v>
      </c>
      <c r="T167" s="114">
        <f>Tabela1[[#This Row],[COF_MUN]]/Tabela1[[#This Row],[Total de Alunos]]*Tabela1[[#This Row],[TtAlunos_Básico]]</f>
        <v>207200.28775626424</v>
      </c>
      <c r="U167" s="114">
        <f>Tabela1[[#This Row],[COF_NUTSIII]]/Tabela1[[#This Row],[Total de Alunos]]*Tabela1[[#This Row],[TtAlunos_Básico]]</f>
        <v>31696.368752512397</v>
      </c>
      <c r="V167" s="114">
        <f>Tabela1[[#This Row],[COF_NUTSIII+MUN]]/Tabela1[[#This Row],[Total de Alunos]]*Tabela1[[#This Row],[TtAlunos_Básico]]</f>
        <v>238896.65650877665</v>
      </c>
      <c r="W167" s="114">
        <f>Tabela1[[#This Row],[COF_MUN]]/Tabela1[[#This Row],[Total de Alunos]]*Tabela1[[#This Row],[TtAlunos_Secundário]]</f>
        <v>79928.244589977214</v>
      </c>
      <c r="X167" s="114">
        <f>Tabela1[[#This Row],[COF_NUTSIII]]/Tabela1[[#This Row],[Total de Alunos]]*Tabela1[[#This Row],[TtAlunos_Secundário]]</f>
        <v>12226.986466568405</v>
      </c>
      <c r="Y167" s="114">
        <f>Tabela1[[#This Row],[COF_NUTSIII+MUN]]/Tabela1[[#This Row],[Total de Alunos]]*Tabela1[[#This Row],[TtAlunos_Secundário]]</f>
        <v>92155.231056545628</v>
      </c>
      <c r="AA167" s="146"/>
    </row>
    <row r="168" spans="1:27" x14ac:dyDescent="0.3">
      <c r="A168" s="76">
        <v>1810</v>
      </c>
      <c r="B168" s="76" t="s">
        <v>350</v>
      </c>
      <c r="C168" s="76" t="s">
        <v>353</v>
      </c>
      <c r="D168" s="76" t="s">
        <v>484</v>
      </c>
      <c r="E168" s="76" t="s">
        <v>485</v>
      </c>
      <c r="F168" s="76" t="s">
        <v>340</v>
      </c>
      <c r="G168" s="76" t="s">
        <v>316</v>
      </c>
      <c r="H168" s="76" t="s">
        <v>513</v>
      </c>
      <c r="I168" s="76" t="s">
        <v>631</v>
      </c>
      <c r="J168" s="118">
        <v>0</v>
      </c>
      <c r="K168" s="119">
        <v>341568.78571428574</v>
      </c>
      <c r="L168" s="120">
        <v>341568.78571428574</v>
      </c>
      <c r="M168" s="128">
        <v>201</v>
      </c>
      <c r="N168" s="129">
        <v>781</v>
      </c>
      <c r="O168" s="129">
        <v>234</v>
      </c>
      <c r="P168" s="130">
        <v>1216</v>
      </c>
      <c r="Q168" s="114">
        <f>Tabela1[[#This Row],[COF_MUN]]/Tabela1[[#This Row],[Total de Alunos]]*Tabela1[[#This Row],[TtAlunosPré]]</f>
        <v>0</v>
      </c>
      <c r="R168" s="114">
        <f>Tabela1[[#This Row],[COF_NUTSIII]]/Tabela1[[#This Row],[Total de Alunos]]*Tabela1[[#This Row],[TtAlunosPré]]</f>
        <v>56459.971980733091</v>
      </c>
      <c r="S168" s="114">
        <f>Tabela1[[#This Row],[COF_NUTSIII+MUN]]/Tabela1[[#This Row],[Total de Alunos]]*Tabela1[[#This Row],[TtAlunosPré]]</f>
        <v>56459.971980733091</v>
      </c>
      <c r="T168" s="114">
        <f>Tabela1[[#This Row],[COF_MUN]]/Tabela1[[#This Row],[Total de Alunos]]*Tabela1[[#This Row],[TtAlunos_Básico]]</f>
        <v>0</v>
      </c>
      <c r="U168" s="114">
        <f>Tabela1[[#This Row],[COF_NUTSIII]]/Tabela1[[#This Row],[Total de Alunos]]*Tabela1[[#This Row],[TtAlunos_Básico]]</f>
        <v>219379.29411419175</v>
      </c>
      <c r="V168" s="114">
        <f>Tabela1[[#This Row],[COF_NUTSIII+MUN]]/Tabela1[[#This Row],[Total de Alunos]]*Tabela1[[#This Row],[TtAlunos_Básico]]</f>
        <v>219379.29411419175</v>
      </c>
      <c r="W168" s="114">
        <f>Tabela1[[#This Row],[COF_MUN]]/Tabela1[[#This Row],[Total de Alunos]]*Tabela1[[#This Row],[TtAlunos_Secundário]]</f>
        <v>0</v>
      </c>
      <c r="X168" s="114">
        <f>Tabela1[[#This Row],[COF_NUTSIII]]/Tabela1[[#This Row],[Total de Alunos]]*Tabela1[[#This Row],[TtAlunos_Secundário]]</f>
        <v>65729.519619360915</v>
      </c>
      <c r="Y168" s="114">
        <f>Tabela1[[#This Row],[COF_NUTSIII+MUN]]/Tabela1[[#This Row],[Total de Alunos]]*Tabela1[[#This Row],[TtAlunos_Secundário]]</f>
        <v>65729.519619360915</v>
      </c>
      <c r="AA168" s="146"/>
    </row>
    <row r="169" spans="1:27" x14ac:dyDescent="0.3">
      <c r="A169" s="76">
        <v>114</v>
      </c>
      <c r="B169" s="76" t="s">
        <v>350</v>
      </c>
      <c r="C169" s="76" t="s">
        <v>353</v>
      </c>
      <c r="D169" s="76" t="s">
        <v>484</v>
      </c>
      <c r="E169" s="76" t="s">
        <v>485</v>
      </c>
      <c r="F169" s="76" t="s">
        <v>335</v>
      </c>
      <c r="G169" s="76" t="s">
        <v>304</v>
      </c>
      <c r="H169" s="76" t="s">
        <v>445</v>
      </c>
      <c r="I169" s="76" t="s">
        <v>575</v>
      </c>
      <c r="J169" s="118">
        <v>0</v>
      </c>
      <c r="K169" s="119">
        <v>261614.17909090911</v>
      </c>
      <c r="L169" s="120">
        <v>261614.17909090911</v>
      </c>
      <c r="M169" s="128">
        <v>614</v>
      </c>
      <c r="N169" s="129">
        <v>1974</v>
      </c>
      <c r="O169" s="129">
        <v>565</v>
      </c>
      <c r="P169" s="130">
        <v>3153</v>
      </c>
      <c r="Q169" s="114">
        <f>Tabela1[[#This Row],[COF_MUN]]/Tabela1[[#This Row],[Total de Alunos]]*Tabela1[[#This Row],[TtAlunosPré]]</f>
        <v>0</v>
      </c>
      <c r="R169" s="114">
        <f>Tabela1[[#This Row],[COF_NUTSIII]]/Tabela1[[#This Row],[Total de Alunos]]*Tabela1[[#This Row],[TtAlunosPré]]</f>
        <v>50945.482385606781</v>
      </c>
      <c r="S169" s="114">
        <f>Tabela1[[#This Row],[COF_NUTSIII+MUN]]/Tabela1[[#This Row],[Total de Alunos]]*Tabela1[[#This Row],[TtAlunosPré]]</f>
        <v>50945.482385606781</v>
      </c>
      <c r="T169" s="114">
        <f>Tabela1[[#This Row],[COF_MUN]]/Tabela1[[#This Row],[Total de Alunos]]*Tabela1[[#This Row],[TtAlunos_Básico]]</f>
        <v>0</v>
      </c>
      <c r="U169" s="114">
        <f>Tabela1[[#This Row],[COF_NUTSIII]]/Tabela1[[#This Row],[Total de Alunos]]*Tabela1[[#This Row],[TtAlunos_Básico]]</f>
        <v>163788.89613874233</v>
      </c>
      <c r="V169" s="114">
        <f>Tabela1[[#This Row],[COF_NUTSIII+MUN]]/Tabela1[[#This Row],[Total de Alunos]]*Tabela1[[#This Row],[TtAlunos_Básico]]</f>
        <v>163788.89613874233</v>
      </c>
      <c r="W169" s="114">
        <f>Tabela1[[#This Row],[COF_MUN]]/Tabela1[[#This Row],[Total de Alunos]]*Tabela1[[#This Row],[TtAlunos_Secundário]]</f>
        <v>0</v>
      </c>
      <c r="X169" s="114">
        <f>Tabela1[[#This Row],[COF_NUTSIII]]/Tabela1[[#This Row],[Total de Alunos]]*Tabela1[[#This Row],[TtAlunos_Secundário]]</f>
        <v>46879.800566559985</v>
      </c>
      <c r="Y169" s="114">
        <f>Tabela1[[#This Row],[COF_NUTSIII+MUN]]/Tabela1[[#This Row],[Total de Alunos]]*Tabela1[[#This Row],[TtAlunos_Secundário]]</f>
        <v>46879.800566559985</v>
      </c>
      <c r="AA169" s="146"/>
    </row>
    <row r="170" spans="1:27" x14ac:dyDescent="0.3">
      <c r="A170" s="76">
        <v>611</v>
      </c>
      <c r="B170" s="76" t="s">
        <v>350</v>
      </c>
      <c r="C170" s="76" t="s">
        <v>353</v>
      </c>
      <c r="D170" s="76" t="s">
        <v>484</v>
      </c>
      <c r="E170" s="76" t="s">
        <v>485</v>
      </c>
      <c r="F170" s="76" t="s">
        <v>336</v>
      </c>
      <c r="G170" s="76" t="s">
        <v>314</v>
      </c>
      <c r="H170" s="76" t="s">
        <v>579</v>
      </c>
      <c r="I170" s="76" t="s">
        <v>591</v>
      </c>
      <c r="J170" s="118">
        <v>0</v>
      </c>
      <c r="K170" s="119">
        <v>331258.91315789474</v>
      </c>
      <c r="L170" s="120">
        <v>331258.91315789474</v>
      </c>
      <c r="M170" s="128">
        <v>417</v>
      </c>
      <c r="N170" s="129">
        <v>1506</v>
      </c>
      <c r="O170" s="129">
        <v>596</v>
      </c>
      <c r="P170" s="130">
        <v>2519</v>
      </c>
      <c r="Q170" s="114">
        <f>Tabela1[[#This Row],[COF_MUN]]/Tabela1[[#This Row],[Total de Alunos]]*Tabela1[[#This Row],[TtAlunosPré]]</f>
        <v>0</v>
      </c>
      <c r="R170" s="114">
        <f>Tabela1[[#This Row],[COF_NUTSIII]]/Tabela1[[#This Row],[Total de Alunos]]*Tabela1[[#This Row],[TtAlunosPré]]</f>
        <v>54837.223813752324</v>
      </c>
      <c r="S170" s="114">
        <f>Tabela1[[#This Row],[COF_NUTSIII+MUN]]/Tabela1[[#This Row],[Total de Alunos]]*Tabela1[[#This Row],[TtAlunosPré]]</f>
        <v>54837.223813752324</v>
      </c>
      <c r="T170" s="114">
        <f>Tabela1[[#This Row],[COF_MUN]]/Tabela1[[#This Row],[Total de Alunos]]*Tabela1[[#This Row],[TtAlunos_Básico]]</f>
        <v>0</v>
      </c>
      <c r="U170" s="114">
        <f>Tabela1[[#This Row],[COF_NUTSIII]]/Tabela1[[#This Row],[Total de Alunos]]*Tabela1[[#This Row],[TtAlunos_Básico]]</f>
        <v>198045.22557196883</v>
      </c>
      <c r="V170" s="114">
        <f>Tabela1[[#This Row],[COF_NUTSIII+MUN]]/Tabela1[[#This Row],[Total de Alunos]]*Tabela1[[#This Row],[TtAlunos_Básico]]</f>
        <v>198045.22557196883</v>
      </c>
      <c r="W170" s="114">
        <f>Tabela1[[#This Row],[COF_MUN]]/Tabela1[[#This Row],[Total de Alunos]]*Tabela1[[#This Row],[TtAlunos_Secundário]]</f>
        <v>0</v>
      </c>
      <c r="X170" s="114">
        <f>Tabela1[[#This Row],[COF_NUTSIII]]/Tabela1[[#This Row],[Total de Alunos]]*Tabela1[[#This Row],[TtAlunos_Secundário]]</f>
        <v>78376.463772173578</v>
      </c>
      <c r="Y170" s="114">
        <f>Tabela1[[#This Row],[COF_NUTSIII+MUN]]/Tabela1[[#This Row],[Total de Alunos]]*Tabela1[[#This Row],[TtAlunos_Secundário]]</f>
        <v>78376.463772173578</v>
      </c>
      <c r="AA170" s="146"/>
    </row>
    <row r="171" spans="1:27" x14ac:dyDescent="0.3">
      <c r="A171" s="76">
        <v>1421</v>
      </c>
      <c r="B171" s="76" t="s">
        <v>350</v>
      </c>
      <c r="C171" s="76" t="s">
        <v>353</v>
      </c>
      <c r="D171" s="76" t="s">
        <v>484</v>
      </c>
      <c r="E171" s="76" t="s">
        <v>485</v>
      </c>
      <c r="F171" s="76" t="s">
        <v>333</v>
      </c>
      <c r="G171" s="76" t="s">
        <v>308</v>
      </c>
      <c r="H171" s="76" t="s">
        <v>532</v>
      </c>
      <c r="I171" s="76" t="s">
        <v>549</v>
      </c>
      <c r="J171" s="118">
        <v>0</v>
      </c>
      <c r="K171" s="119">
        <v>292092.53769230773</v>
      </c>
      <c r="L171" s="120">
        <v>292092.53769230773</v>
      </c>
      <c r="M171" s="128">
        <v>1124</v>
      </c>
      <c r="N171" s="129">
        <v>3866</v>
      </c>
      <c r="O171" s="129">
        <v>1690</v>
      </c>
      <c r="P171" s="130">
        <v>6680</v>
      </c>
      <c r="Q171" s="114">
        <f>Tabela1[[#This Row],[COF_MUN]]/Tabela1[[#This Row],[Total de Alunos]]*Tabela1[[#This Row],[TtAlunosPré]]</f>
        <v>0</v>
      </c>
      <c r="R171" s="114">
        <f>Tabela1[[#This Row],[COF_NUTSIII]]/Tabela1[[#This Row],[Total de Alunos]]*Tabela1[[#This Row],[TtAlunosPré]]</f>
        <v>49148.504845232615</v>
      </c>
      <c r="S171" s="114">
        <f>Tabela1[[#This Row],[COF_NUTSIII+MUN]]/Tabela1[[#This Row],[Total de Alunos]]*Tabela1[[#This Row],[TtAlunosPré]]</f>
        <v>49148.504845232615</v>
      </c>
      <c r="T171" s="114">
        <f>Tabela1[[#This Row],[COF_MUN]]/Tabela1[[#This Row],[Total de Alunos]]*Tabela1[[#This Row],[TtAlunos_Básico]]</f>
        <v>0</v>
      </c>
      <c r="U171" s="114">
        <f>Tabela1[[#This Row],[COF_NUTSIII]]/Tabela1[[#This Row],[Total de Alunos]]*Tabela1[[#This Row],[TtAlunos_Básico]]</f>
        <v>169046.36986803319</v>
      </c>
      <c r="V171" s="114">
        <f>Tabela1[[#This Row],[COF_NUTSIII+MUN]]/Tabela1[[#This Row],[Total de Alunos]]*Tabela1[[#This Row],[TtAlunos_Básico]]</f>
        <v>169046.36986803319</v>
      </c>
      <c r="W171" s="114">
        <f>Tabela1[[#This Row],[COF_MUN]]/Tabela1[[#This Row],[Total de Alunos]]*Tabela1[[#This Row],[TtAlunos_Secundário]]</f>
        <v>0</v>
      </c>
      <c r="X171" s="114">
        <f>Tabela1[[#This Row],[COF_NUTSIII]]/Tabela1[[#This Row],[Total de Alunos]]*Tabela1[[#This Row],[TtAlunos_Secundário]]</f>
        <v>73897.662979041925</v>
      </c>
      <c r="Y171" s="114">
        <f>Tabela1[[#This Row],[COF_NUTSIII+MUN]]/Tabela1[[#This Row],[Total de Alunos]]*Tabela1[[#This Row],[TtAlunos_Secundário]]</f>
        <v>73897.662979041925</v>
      </c>
      <c r="AA171" s="146"/>
    </row>
    <row r="172" spans="1:27" x14ac:dyDescent="0.3">
      <c r="A172" s="76">
        <v>212</v>
      </c>
      <c r="B172" s="76" t="s">
        <v>350</v>
      </c>
      <c r="C172" s="76" t="s">
        <v>353</v>
      </c>
      <c r="D172" s="76" t="s">
        <v>354</v>
      </c>
      <c r="E172" s="76" t="s">
        <v>355</v>
      </c>
      <c r="F172" s="76" t="s">
        <v>327</v>
      </c>
      <c r="G172" s="76">
        <v>184</v>
      </c>
      <c r="H172" s="76" t="s">
        <v>373</v>
      </c>
      <c r="I172" s="76" t="s">
        <v>481</v>
      </c>
      <c r="J172" s="118">
        <v>275063.94</v>
      </c>
      <c r="K172" s="119">
        <v>58442.553846153845</v>
      </c>
      <c r="L172" s="120">
        <v>333506.49384615384</v>
      </c>
      <c r="M172" s="128">
        <v>94</v>
      </c>
      <c r="N172" s="129">
        <v>341</v>
      </c>
      <c r="O172" s="129">
        <v>101</v>
      </c>
      <c r="P172" s="130">
        <v>536</v>
      </c>
      <c r="Q172" s="114">
        <f>Tabela1[[#This Row],[COF_MUN]]/Tabela1[[#This Row],[Total de Alunos]]*Tabela1[[#This Row],[TtAlunosPré]]</f>
        <v>48238.825298507465</v>
      </c>
      <c r="R172" s="114">
        <f>Tabela1[[#This Row],[COF_NUTSIII]]/Tabela1[[#This Row],[Total de Alunos]]*Tabela1[[#This Row],[TtAlunosPré]]</f>
        <v>10249.253846153846</v>
      </c>
      <c r="S172" s="114">
        <f>Tabela1[[#This Row],[COF_NUTSIII+MUN]]/Tabela1[[#This Row],[Total de Alunos]]*Tabela1[[#This Row],[TtAlunosPré]]</f>
        <v>58488.079144661308</v>
      </c>
      <c r="T172" s="114">
        <f>Tabela1[[#This Row],[COF_MUN]]/Tabela1[[#This Row],[Total de Alunos]]*Tabela1[[#This Row],[TtAlunos_Básico]]</f>
        <v>174994.03645522389</v>
      </c>
      <c r="U172" s="114">
        <f>Tabela1[[#This Row],[COF_NUTSIII]]/Tabela1[[#This Row],[Total de Alunos]]*Tabela1[[#This Row],[TtAlunos_Básico]]</f>
        <v>37180.803846153845</v>
      </c>
      <c r="V172" s="114">
        <f>Tabela1[[#This Row],[COF_NUTSIII+MUN]]/Tabela1[[#This Row],[Total de Alunos]]*Tabela1[[#This Row],[TtAlunos_Básico]]</f>
        <v>212174.8403013777</v>
      </c>
      <c r="W172" s="114">
        <f>Tabela1[[#This Row],[COF_MUN]]/Tabela1[[#This Row],[Total de Alunos]]*Tabela1[[#This Row],[TtAlunos_Secundário]]</f>
        <v>51831.078246268655</v>
      </c>
      <c r="X172" s="114">
        <f>Tabela1[[#This Row],[COF_NUTSIII]]/Tabela1[[#This Row],[Total de Alunos]]*Tabela1[[#This Row],[TtAlunos_Secundário]]</f>
        <v>11012.496153846154</v>
      </c>
      <c r="Y172" s="114">
        <f>Tabela1[[#This Row],[COF_NUTSIII+MUN]]/Tabela1[[#This Row],[Total de Alunos]]*Tabela1[[#This Row],[TtAlunos_Secundário]]</f>
        <v>62843.574400114805</v>
      </c>
      <c r="AA172" s="146"/>
    </row>
    <row r="173" spans="1:27" x14ac:dyDescent="0.3">
      <c r="A173" s="76">
        <v>115</v>
      </c>
      <c r="B173" s="76" t="s">
        <v>350</v>
      </c>
      <c r="C173" s="76" t="s">
        <v>353</v>
      </c>
      <c r="D173" s="76" t="s">
        <v>484</v>
      </c>
      <c r="E173" s="76" t="s">
        <v>485</v>
      </c>
      <c r="F173" s="76" t="s">
        <v>335</v>
      </c>
      <c r="G173" s="76" t="s">
        <v>304</v>
      </c>
      <c r="H173" s="76" t="s">
        <v>445</v>
      </c>
      <c r="I173" s="76" t="s">
        <v>576</v>
      </c>
      <c r="J173" s="118">
        <v>0</v>
      </c>
      <c r="K173" s="119">
        <v>261614.17909090911</v>
      </c>
      <c r="L173" s="120">
        <v>261614.17909090911</v>
      </c>
      <c r="M173" s="128">
        <v>1240</v>
      </c>
      <c r="N173" s="129">
        <v>4190</v>
      </c>
      <c r="O173" s="129">
        <v>1245</v>
      </c>
      <c r="P173" s="130">
        <v>6675</v>
      </c>
      <c r="Q173" s="114">
        <f>Tabela1[[#This Row],[COF_MUN]]/Tabela1[[#This Row],[Total de Alunos]]*Tabela1[[#This Row],[TtAlunosPré]]</f>
        <v>0</v>
      </c>
      <c r="R173" s="114">
        <f>Tabela1[[#This Row],[COF_NUTSIII]]/Tabela1[[#This Row],[Total de Alunos]]*Tabela1[[#This Row],[TtAlunosPré]]</f>
        <v>48599.487950970382</v>
      </c>
      <c r="S173" s="114">
        <f>Tabela1[[#This Row],[COF_NUTSIII+MUN]]/Tabela1[[#This Row],[Total de Alunos]]*Tabela1[[#This Row],[TtAlunosPré]]</f>
        <v>48599.487950970382</v>
      </c>
      <c r="T173" s="114">
        <f>Tabela1[[#This Row],[COF_MUN]]/Tabela1[[#This Row],[Total de Alunos]]*Tabela1[[#This Row],[TtAlunos_Básico]]</f>
        <v>0</v>
      </c>
      <c r="U173" s="114">
        <f>Tabela1[[#This Row],[COF_NUTSIII]]/Tabela1[[#This Row],[Total de Alunos]]*Tabela1[[#This Row],[TtAlunos_Básico]]</f>
        <v>164219.2375117467</v>
      </c>
      <c r="V173" s="114">
        <f>Tabela1[[#This Row],[COF_NUTSIII+MUN]]/Tabela1[[#This Row],[Total de Alunos]]*Tabela1[[#This Row],[TtAlunos_Básico]]</f>
        <v>164219.2375117467</v>
      </c>
      <c r="W173" s="114">
        <f>Tabela1[[#This Row],[COF_MUN]]/Tabela1[[#This Row],[Total de Alunos]]*Tabela1[[#This Row],[TtAlunos_Secundário]]</f>
        <v>0</v>
      </c>
      <c r="X173" s="114">
        <f>Tabela1[[#This Row],[COF_NUTSIII]]/Tabela1[[#This Row],[Total de Alunos]]*Tabela1[[#This Row],[TtAlunos_Secundário]]</f>
        <v>48795.453628192037</v>
      </c>
      <c r="Y173" s="114">
        <f>Tabela1[[#This Row],[COF_NUTSIII+MUN]]/Tabela1[[#This Row],[Total de Alunos]]*Tabela1[[#This Row],[TtAlunos_Secundário]]</f>
        <v>48795.453628192037</v>
      </c>
      <c r="AA173" s="146"/>
    </row>
    <row r="174" spans="1:27" x14ac:dyDescent="0.3">
      <c r="A174" s="76">
        <v>1309</v>
      </c>
      <c r="B174" s="76" t="s">
        <v>350</v>
      </c>
      <c r="C174" s="76" t="s">
        <v>353</v>
      </c>
      <c r="D174" s="76" t="s">
        <v>408</v>
      </c>
      <c r="E174" s="76" t="s">
        <v>409</v>
      </c>
      <c r="F174" s="76" t="s">
        <v>338</v>
      </c>
      <c r="G174" s="76" t="s">
        <v>296</v>
      </c>
      <c r="H174" s="76" t="s">
        <v>448</v>
      </c>
      <c r="I174" s="76" t="s">
        <v>615</v>
      </c>
      <c r="J174" s="118">
        <v>0</v>
      </c>
      <c r="K174" s="119">
        <v>608447.2854545454</v>
      </c>
      <c r="L174" s="120">
        <v>608447.2854545454</v>
      </c>
      <c r="M174" s="128">
        <v>1310</v>
      </c>
      <c r="N174" s="129">
        <v>5473</v>
      </c>
      <c r="O174" s="129">
        <v>1782</v>
      </c>
      <c r="P174" s="130">
        <v>8565</v>
      </c>
      <c r="Q174" s="114">
        <f>Tabela1[[#This Row],[COF_MUN]]/Tabela1[[#This Row],[Total de Alunos]]*Tabela1[[#This Row],[TtAlunosPré]]</f>
        <v>0</v>
      </c>
      <c r="R174" s="114">
        <f>Tabela1[[#This Row],[COF_NUTSIII]]/Tabela1[[#This Row],[Total de Alunos]]*Tabela1[[#This Row],[TtAlunosPré]]</f>
        <v>93060.822410444176</v>
      </c>
      <c r="S174" s="114">
        <f>Tabela1[[#This Row],[COF_NUTSIII+MUN]]/Tabela1[[#This Row],[Total de Alunos]]*Tabela1[[#This Row],[TtAlunosPré]]</f>
        <v>93060.822410444176</v>
      </c>
      <c r="T174" s="114">
        <f>Tabela1[[#This Row],[COF_MUN]]/Tabela1[[#This Row],[Total de Alunos]]*Tabela1[[#This Row],[TtAlunos_Básico]]</f>
        <v>0</v>
      </c>
      <c r="U174" s="114">
        <f>Tabela1[[#This Row],[COF_NUTSIII]]/Tabela1[[#This Row],[Total de Alunos]]*Tabela1[[#This Row],[TtAlunos_Básico]]</f>
        <v>388795.32904760382</v>
      </c>
      <c r="V174" s="114">
        <f>Tabela1[[#This Row],[COF_NUTSIII+MUN]]/Tabela1[[#This Row],[Total de Alunos]]*Tabela1[[#This Row],[TtAlunos_Básico]]</f>
        <v>388795.32904760382</v>
      </c>
      <c r="W174" s="114">
        <f>Tabela1[[#This Row],[COF_MUN]]/Tabela1[[#This Row],[Total de Alunos]]*Tabela1[[#This Row],[TtAlunos_Secundário]]</f>
        <v>0</v>
      </c>
      <c r="X174" s="114">
        <f>Tabela1[[#This Row],[COF_NUTSIII]]/Tabela1[[#This Row],[Total de Alunos]]*Tabela1[[#This Row],[TtAlunos_Secundário]]</f>
        <v>126591.13399649734</v>
      </c>
      <c r="Y174" s="114">
        <f>Tabela1[[#This Row],[COF_NUTSIII+MUN]]/Tabela1[[#This Row],[Total de Alunos]]*Tabela1[[#This Row],[TtAlunos_Secundário]]</f>
        <v>126591.13399649734</v>
      </c>
      <c r="AA174" s="146"/>
    </row>
    <row r="175" spans="1:27" x14ac:dyDescent="0.3">
      <c r="A175" s="76">
        <v>1508</v>
      </c>
      <c r="B175" s="76" t="s">
        <v>350</v>
      </c>
      <c r="C175" s="76" t="s">
        <v>353</v>
      </c>
      <c r="D175" s="76" t="s">
        <v>427</v>
      </c>
      <c r="E175" s="76" t="s">
        <v>428</v>
      </c>
      <c r="F175" s="76" t="s">
        <v>324</v>
      </c>
      <c r="G175" s="76">
        <v>170</v>
      </c>
      <c r="H175" s="76" t="s">
        <v>370</v>
      </c>
      <c r="I175" s="76" t="s">
        <v>440</v>
      </c>
      <c r="J175" s="118">
        <v>399594.5</v>
      </c>
      <c r="K175" s="119">
        <v>0</v>
      </c>
      <c r="L175" s="120">
        <v>399594.5</v>
      </c>
      <c r="M175" s="128">
        <v>1466</v>
      </c>
      <c r="N175" s="129">
        <v>6916</v>
      </c>
      <c r="O175" s="129">
        <v>1824</v>
      </c>
      <c r="P175" s="130">
        <v>10206</v>
      </c>
      <c r="Q175" s="114">
        <f>Tabela1[[#This Row],[COF_MUN]]/Tabela1[[#This Row],[Total de Alunos]]*Tabela1[[#This Row],[TtAlunosPré]]</f>
        <v>57398.151773466583</v>
      </c>
      <c r="R175" s="114">
        <f>Tabela1[[#This Row],[COF_NUTSIII]]/Tabela1[[#This Row],[Total de Alunos]]*Tabela1[[#This Row],[TtAlunosPré]]</f>
        <v>0</v>
      </c>
      <c r="S175" s="114">
        <f>Tabela1[[#This Row],[COF_NUTSIII+MUN]]/Tabela1[[#This Row],[Total de Alunos]]*Tabela1[[#This Row],[TtAlunosPré]]</f>
        <v>57398.151773466583</v>
      </c>
      <c r="T175" s="114">
        <f>Tabela1[[#This Row],[COF_MUN]]/Tabela1[[#This Row],[Total de Alunos]]*Tabela1[[#This Row],[TtAlunos_Básico]]</f>
        <v>270781.45816186554</v>
      </c>
      <c r="U175" s="114">
        <f>Tabela1[[#This Row],[COF_NUTSIII]]/Tabela1[[#This Row],[Total de Alunos]]*Tabela1[[#This Row],[TtAlunos_Básico]]</f>
        <v>0</v>
      </c>
      <c r="V175" s="114">
        <f>Tabela1[[#This Row],[COF_NUTSIII+MUN]]/Tabela1[[#This Row],[Total de Alunos]]*Tabela1[[#This Row],[TtAlunos_Básico]]</f>
        <v>270781.45816186554</v>
      </c>
      <c r="W175" s="114">
        <f>Tabela1[[#This Row],[COF_MUN]]/Tabela1[[#This Row],[Total de Alunos]]*Tabela1[[#This Row],[TtAlunos_Secundário]]</f>
        <v>71414.890064667838</v>
      </c>
      <c r="X175" s="114">
        <f>Tabela1[[#This Row],[COF_NUTSIII]]/Tabela1[[#This Row],[Total de Alunos]]*Tabela1[[#This Row],[TtAlunos_Secundário]]</f>
        <v>0</v>
      </c>
      <c r="Y175" s="114">
        <f>Tabela1[[#This Row],[COF_NUTSIII+MUN]]/Tabela1[[#This Row],[Total de Alunos]]*Tabela1[[#This Row],[TtAlunos_Secundário]]</f>
        <v>71414.890064667838</v>
      </c>
      <c r="AA175" s="146"/>
    </row>
    <row r="176" spans="1:27" x14ac:dyDescent="0.3">
      <c r="A176" s="76">
        <v>612</v>
      </c>
      <c r="B176" s="76" t="s">
        <v>350</v>
      </c>
      <c r="C176" s="76" t="s">
        <v>353</v>
      </c>
      <c r="D176" s="76" t="s">
        <v>484</v>
      </c>
      <c r="E176" s="76" t="s">
        <v>485</v>
      </c>
      <c r="F176" s="76" t="s">
        <v>336</v>
      </c>
      <c r="G176" s="76" t="s">
        <v>314</v>
      </c>
      <c r="H176" s="76" t="s">
        <v>579</v>
      </c>
      <c r="I176" s="76" t="s">
        <v>592</v>
      </c>
      <c r="J176" s="118">
        <v>0</v>
      </c>
      <c r="K176" s="119">
        <v>331258.91315789474</v>
      </c>
      <c r="L176" s="120">
        <v>331258.91315789474</v>
      </c>
      <c r="M176" s="128">
        <v>54</v>
      </c>
      <c r="N176" s="129">
        <v>203</v>
      </c>
      <c r="O176" s="129">
        <v>28</v>
      </c>
      <c r="P176" s="130">
        <v>285</v>
      </c>
      <c r="Q176" s="114">
        <f>Tabela1[[#This Row],[COF_MUN]]/Tabela1[[#This Row],[Total de Alunos]]*Tabela1[[#This Row],[TtAlunosPré]]</f>
        <v>0</v>
      </c>
      <c r="R176" s="114">
        <f>Tabela1[[#This Row],[COF_NUTSIII]]/Tabela1[[#This Row],[Total de Alunos]]*Tabela1[[#This Row],[TtAlunosPré]]</f>
        <v>62764.846703601106</v>
      </c>
      <c r="S176" s="114">
        <f>Tabela1[[#This Row],[COF_NUTSIII+MUN]]/Tabela1[[#This Row],[Total de Alunos]]*Tabela1[[#This Row],[TtAlunosPré]]</f>
        <v>62764.846703601106</v>
      </c>
      <c r="T176" s="114">
        <f>Tabela1[[#This Row],[COF_MUN]]/Tabela1[[#This Row],[Total de Alunos]]*Tabela1[[#This Row],[TtAlunos_Básico]]</f>
        <v>0</v>
      </c>
      <c r="U176" s="114">
        <f>Tabela1[[#This Row],[COF_NUTSIII]]/Tabela1[[#This Row],[Total de Alunos]]*Tabela1[[#This Row],[TtAlunos_Básico]]</f>
        <v>235949.33112650044</v>
      </c>
      <c r="V176" s="114">
        <f>Tabela1[[#This Row],[COF_NUTSIII+MUN]]/Tabela1[[#This Row],[Total de Alunos]]*Tabela1[[#This Row],[TtAlunos_Básico]]</f>
        <v>235949.33112650044</v>
      </c>
      <c r="W176" s="114">
        <f>Tabela1[[#This Row],[COF_MUN]]/Tabela1[[#This Row],[Total de Alunos]]*Tabela1[[#This Row],[TtAlunos_Secundário]]</f>
        <v>0</v>
      </c>
      <c r="X176" s="114">
        <f>Tabela1[[#This Row],[COF_NUTSIII]]/Tabela1[[#This Row],[Total de Alunos]]*Tabela1[[#This Row],[TtAlunos_Secundário]]</f>
        <v>32544.735327793165</v>
      </c>
      <c r="Y176" s="114">
        <f>Tabela1[[#This Row],[COF_NUTSIII+MUN]]/Tabela1[[#This Row],[Total de Alunos]]*Tabela1[[#This Row],[TtAlunos_Secundário]]</f>
        <v>32544.735327793165</v>
      </c>
      <c r="AA176" s="146"/>
    </row>
    <row r="177" spans="1:27" x14ac:dyDescent="0.3">
      <c r="A177" s="76">
        <v>1310</v>
      </c>
      <c r="B177" s="76" t="s">
        <v>350</v>
      </c>
      <c r="C177" s="76" t="s">
        <v>353</v>
      </c>
      <c r="D177" s="76" t="s">
        <v>408</v>
      </c>
      <c r="E177" s="76" t="s">
        <v>409</v>
      </c>
      <c r="F177" s="76" t="s">
        <v>325</v>
      </c>
      <c r="G177" s="76" t="s">
        <v>299</v>
      </c>
      <c r="H177" s="76" t="s">
        <v>448</v>
      </c>
      <c r="I177" s="76" t="s">
        <v>453</v>
      </c>
      <c r="J177" s="118">
        <v>482126.94</v>
      </c>
      <c r="K177" s="119">
        <v>52941.176470588238</v>
      </c>
      <c r="L177" s="120">
        <v>535068.11647058825</v>
      </c>
      <c r="M177" s="128">
        <v>1933</v>
      </c>
      <c r="N177" s="129">
        <v>7560</v>
      </c>
      <c r="O177" s="129">
        <v>1961</v>
      </c>
      <c r="P177" s="130">
        <v>11454</v>
      </c>
      <c r="Q177" s="114">
        <f>Tabela1[[#This Row],[COF_MUN]]/Tabela1[[#This Row],[Total de Alunos]]*Tabela1[[#This Row],[TtAlunosPré]]</f>
        <v>81364.708837087484</v>
      </c>
      <c r="R177" s="114">
        <f>Tabela1[[#This Row],[COF_NUTSIII]]/Tabela1[[#This Row],[Total de Alunos]]*Tabela1[[#This Row],[TtAlunosPré]]</f>
        <v>8934.4590638769914</v>
      </c>
      <c r="S177" s="114">
        <f>Tabela1[[#This Row],[COF_NUTSIII+MUN]]/Tabela1[[#This Row],[Total de Alunos]]*Tabela1[[#This Row],[TtAlunosPré]]</f>
        <v>90299.167900964472</v>
      </c>
      <c r="T177" s="114">
        <f>Tabela1[[#This Row],[COF_MUN]]/Tabela1[[#This Row],[Total de Alunos]]*Tabela1[[#This Row],[TtAlunos_Básico]]</f>
        <v>318218.93368255632</v>
      </c>
      <c r="U177" s="114">
        <f>Tabela1[[#This Row],[COF_NUTSIII]]/Tabela1[[#This Row],[Total de Alunos]]*Tabela1[[#This Row],[TtAlunos_Básico]]</f>
        <v>34942.840415369923</v>
      </c>
      <c r="V177" s="114">
        <f>Tabela1[[#This Row],[COF_NUTSIII+MUN]]/Tabela1[[#This Row],[Total de Alunos]]*Tabela1[[#This Row],[TtAlunos_Básico]]</f>
        <v>353161.77409792622</v>
      </c>
      <c r="W177" s="114">
        <f>Tabela1[[#This Row],[COF_MUN]]/Tabela1[[#This Row],[Total de Alunos]]*Tabela1[[#This Row],[TtAlunos_Secundário]]</f>
        <v>82543.29748035621</v>
      </c>
      <c r="X177" s="114">
        <f>Tabela1[[#This Row],[COF_NUTSIII]]/Tabela1[[#This Row],[Total de Alunos]]*Tabela1[[#This Row],[TtAlunos_Secundário]]</f>
        <v>9063.8769913413253</v>
      </c>
      <c r="Y177" s="114">
        <f>Tabela1[[#This Row],[COF_NUTSIII+MUN]]/Tabela1[[#This Row],[Total de Alunos]]*Tabela1[[#This Row],[TtAlunos_Secundário]]</f>
        <v>91607.174471697523</v>
      </c>
      <c r="AA177" s="146"/>
    </row>
    <row r="178" spans="1:27" x14ac:dyDescent="0.3">
      <c r="A178" s="76">
        <v>1605</v>
      </c>
      <c r="B178" s="76" t="s">
        <v>350</v>
      </c>
      <c r="C178" s="76" t="s">
        <v>353</v>
      </c>
      <c r="D178" s="76" t="s">
        <v>408</v>
      </c>
      <c r="E178" s="76" t="s">
        <v>409</v>
      </c>
      <c r="F178" s="76" t="s">
        <v>29</v>
      </c>
      <c r="G178" s="76">
        <v>111</v>
      </c>
      <c r="H178" s="76" t="s">
        <v>410</v>
      </c>
      <c r="I178" s="76" t="s">
        <v>415</v>
      </c>
      <c r="J178" s="118">
        <v>205613.3</v>
      </c>
      <c r="K178" s="119">
        <v>52435.949000000001</v>
      </c>
      <c r="L178" s="120">
        <v>258049.24899999998</v>
      </c>
      <c r="M178" s="128">
        <v>158</v>
      </c>
      <c r="N178" s="129">
        <v>638</v>
      </c>
      <c r="O178" s="129">
        <v>251</v>
      </c>
      <c r="P178" s="130">
        <v>1047</v>
      </c>
      <c r="Q178" s="114">
        <f>Tabela1[[#This Row],[COF_MUN]]/Tabela1[[#This Row],[Total de Alunos]]*Tabela1[[#This Row],[TtAlunosPré]]</f>
        <v>31028.559121298946</v>
      </c>
      <c r="R178" s="114">
        <f>Tabela1[[#This Row],[COF_NUTSIII]]/Tabela1[[#This Row],[Total de Alunos]]*Tabela1[[#This Row],[TtAlunosPré]]</f>
        <v>7912.9703361986631</v>
      </c>
      <c r="S178" s="114">
        <f>Tabela1[[#This Row],[COF_NUTSIII+MUN]]/Tabela1[[#This Row],[Total de Alunos]]*Tabela1[[#This Row],[TtAlunosPré]]</f>
        <v>38941.529457497607</v>
      </c>
      <c r="T178" s="114">
        <f>Tabela1[[#This Row],[COF_MUN]]/Tabela1[[#This Row],[Total de Alunos]]*Tabela1[[#This Row],[TtAlunos_Básico]]</f>
        <v>125292.53619866284</v>
      </c>
      <c r="U178" s="114">
        <f>Tabela1[[#This Row],[COF_NUTSIII]]/Tabela1[[#This Row],[Total de Alunos]]*Tabela1[[#This Row],[TtAlunos_Básico]]</f>
        <v>31952.373889207258</v>
      </c>
      <c r="V178" s="114">
        <f>Tabela1[[#This Row],[COF_NUTSIII+MUN]]/Tabela1[[#This Row],[Total de Alunos]]*Tabela1[[#This Row],[TtAlunos_Básico]]</f>
        <v>157244.91008787008</v>
      </c>
      <c r="W178" s="114">
        <f>Tabela1[[#This Row],[COF_MUN]]/Tabela1[[#This Row],[Total de Alunos]]*Tabela1[[#This Row],[TtAlunos_Secundário]]</f>
        <v>49292.204680038201</v>
      </c>
      <c r="X178" s="114">
        <f>Tabela1[[#This Row],[COF_NUTSIII]]/Tabela1[[#This Row],[Total de Alunos]]*Tabela1[[#This Row],[TtAlunos_Secundário]]</f>
        <v>12570.604774594078</v>
      </c>
      <c r="Y178" s="114">
        <f>Tabela1[[#This Row],[COF_NUTSIII+MUN]]/Tabela1[[#This Row],[Total de Alunos]]*Tabela1[[#This Row],[TtAlunos_Secundário]]</f>
        <v>61862.809454632275</v>
      </c>
      <c r="AA178" s="146"/>
    </row>
    <row r="179" spans="1:27" x14ac:dyDescent="0.3">
      <c r="A179" s="76">
        <v>1013</v>
      </c>
      <c r="B179" s="76" t="s">
        <v>350</v>
      </c>
      <c r="C179" s="76" t="s">
        <v>353</v>
      </c>
      <c r="D179" s="76" t="s">
        <v>484</v>
      </c>
      <c r="E179" s="76" t="s">
        <v>485</v>
      </c>
      <c r="F179" s="76" t="s">
        <v>337</v>
      </c>
      <c r="G179" s="76" t="s">
        <v>310</v>
      </c>
      <c r="H179" s="76" t="s">
        <v>556</v>
      </c>
      <c r="I179" s="76" t="s">
        <v>604</v>
      </c>
      <c r="J179" s="118">
        <v>0</v>
      </c>
      <c r="K179" s="119">
        <v>219794.57400000002</v>
      </c>
      <c r="L179" s="120">
        <v>219794.57400000002</v>
      </c>
      <c r="M179" s="128">
        <v>59</v>
      </c>
      <c r="N179" s="129">
        <v>214</v>
      </c>
      <c r="O179" s="129">
        <v>173</v>
      </c>
      <c r="P179" s="130">
        <v>446</v>
      </c>
      <c r="Q179" s="114">
        <f>Tabela1[[#This Row],[COF_MUN]]/Tabela1[[#This Row],[Total de Alunos]]*Tabela1[[#This Row],[TtAlunosPré]]</f>
        <v>0</v>
      </c>
      <c r="R179" s="114">
        <f>Tabela1[[#This Row],[COF_NUTSIII]]/Tabela1[[#This Row],[Total de Alunos]]*Tabela1[[#This Row],[TtAlunosPré]]</f>
        <v>29075.96382511211</v>
      </c>
      <c r="S179" s="114">
        <f>Tabela1[[#This Row],[COF_NUTSIII+MUN]]/Tabela1[[#This Row],[Total de Alunos]]*Tabela1[[#This Row],[TtAlunosPré]]</f>
        <v>29075.96382511211</v>
      </c>
      <c r="T179" s="114">
        <f>Tabela1[[#This Row],[COF_MUN]]/Tabela1[[#This Row],[Total de Alunos]]*Tabela1[[#This Row],[TtAlunos_Básico]]</f>
        <v>0</v>
      </c>
      <c r="U179" s="114">
        <f>Tabela1[[#This Row],[COF_NUTSIII]]/Tabela1[[#This Row],[Total de Alunos]]*Tabela1[[#This Row],[TtAlunos_Básico]]</f>
        <v>105461.97048430494</v>
      </c>
      <c r="V179" s="114">
        <f>Tabela1[[#This Row],[COF_NUTSIII+MUN]]/Tabela1[[#This Row],[Total de Alunos]]*Tabela1[[#This Row],[TtAlunos_Básico]]</f>
        <v>105461.97048430494</v>
      </c>
      <c r="W179" s="114">
        <f>Tabela1[[#This Row],[COF_MUN]]/Tabela1[[#This Row],[Total de Alunos]]*Tabela1[[#This Row],[TtAlunos_Secundário]]</f>
        <v>0</v>
      </c>
      <c r="X179" s="114">
        <f>Tabela1[[#This Row],[COF_NUTSIII]]/Tabela1[[#This Row],[Total de Alunos]]*Tabela1[[#This Row],[TtAlunos_Secundário]]</f>
        <v>85256.639690582961</v>
      </c>
      <c r="Y179" s="114">
        <f>Tabela1[[#This Row],[COF_NUTSIII+MUN]]/Tabela1[[#This Row],[Total de Alunos]]*Tabela1[[#This Row],[TtAlunos_Secundário]]</f>
        <v>85256.639690582961</v>
      </c>
      <c r="AA179" s="146"/>
    </row>
    <row r="180" spans="1:27" x14ac:dyDescent="0.3">
      <c r="A180" s="76">
        <v>613</v>
      </c>
      <c r="B180" s="76" t="s">
        <v>350</v>
      </c>
      <c r="C180" s="76" t="s">
        <v>353</v>
      </c>
      <c r="D180" s="76" t="s">
        <v>484</v>
      </c>
      <c r="E180" s="76" t="s">
        <v>485</v>
      </c>
      <c r="F180" s="76" t="s">
        <v>336</v>
      </c>
      <c r="G180" s="76" t="s">
        <v>314</v>
      </c>
      <c r="H180" s="76" t="s">
        <v>579</v>
      </c>
      <c r="I180" s="76" t="s">
        <v>593</v>
      </c>
      <c r="J180" s="118">
        <v>0</v>
      </c>
      <c r="K180" s="119">
        <v>331258.91315789474</v>
      </c>
      <c r="L180" s="120">
        <v>331258.91315789474</v>
      </c>
      <c r="M180" s="128">
        <v>222</v>
      </c>
      <c r="N180" s="129">
        <v>787</v>
      </c>
      <c r="O180" s="129">
        <v>435</v>
      </c>
      <c r="P180" s="130">
        <v>1444</v>
      </c>
      <c r="Q180" s="114">
        <f>Tabela1[[#This Row],[COF_MUN]]/Tabela1[[#This Row],[Total de Alunos]]*Tabela1[[#This Row],[TtAlunosPré]]</f>
        <v>0</v>
      </c>
      <c r="R180" s="114">
        <f>Tabela1[[#This Row],[COF_NUTSIII]]/Tabela1[[#This Row],[Total de Alunos]]*Tabela1[[#This Row],[TtAlunosPré]]</f>
        <v>50927.616842834235</v>
      </c>
      <c r="S180" s="114">
        <f>Tabela1[[#This Row],[COF_NUTSIII+MUN]]/Tabela1[[#This Row],[Total de Alunos]]*Tabela1[[#This Row],[TtAlunosPré]]</f>
        <v>50927.616842834235</v>
      </c>
      <c r="T180" s="114">
        <f>Tabela1[[#This Row],[COF_MUN]]/Tabela1[[#This Row],[Total de Alunos]]*Tabela1[[#This Row],[TtAlunos_Básico]]</f>
        <v>0</v>
      </c>
      <c r="U180" s="114">
        <f>Tabela1[[#This Row],[COF_NUTSIII]]/Tabela1[[#This Row],[Total de Alunos]]*Tabela1[[#This Row],[TtAlunos_Básico]]</f>
        <v>180540.69574464209</v>
      </c>
      <c r="V180" s="114">
        <f>Tabela1[[#This Row],[COF_NUTSIII+MUN]]/Tabela1[[#This Row],[Total de Alunos]]*Tabela1[[#This Row],[TtAlunos_Básico]]</f>
        <v>180540.69574464209</v>
      </c>
      <c r="W180" s="114">
        <f>Tabela1[[#This Row],[COF_MUN]]/Tabela1[[#This Row],[Total de Alunos]]*Tabela1[[#This Row],[TtAlunos_Secundário]]</f>
        <v>0</v>
      </c>
      <c r="X180" s="114">
        <f>Tabela1[[#This Row],[COF_NUTSIII]]/Tabela1[[#This Row],[Total de Alunos]]*Tabela1[[#This Row],[TtAlunos_Secundário]]</f>
        <v>99790.600570418435</v>
      </c>
      <c r="Y180" s="114">
        <f>Tabela1[[#This Row],[COF_NUTSIII+MUN]]/Tabela1[[#This Row],[Total de Alunos]]*Tabela1[[#This Row],[TtAlunos_Secundário]]</f>
        <v>99790.600570418435</v>
      </c>
      <c r="AA180" s="146"/>
    </row>
    <row r="181" spans="1:27" x14ac:dyDescent="0.3">
      <c r="A181" s="76">
        <v>1311</v>
      </c>
      <c r="B181" s="76" t="s">
        <v>350</v>
      </c>
      <c r="C181" s="76" t="s">
        <v>353</v>
      </c>
      <c r="D181" s="76" t="s">
        <v>408</v>
      </c>
      <c r="E181" s="76" t="s">
        <v>409</v>
      </c>
      <c r="F181" s="76" t="s">
        <v>338</v>
      </c>
      <c r="G181" s="76" t="s">
        <v>296</v>
      </c>
      <c r="H181" s="76" t="s">
        <v>448</v>
      </c>
      <c r="I181" s="76" t="s">
        <v>616</v>
      </c>
      <c r="J181" s="118">
        <v>0</v>
      </c>
      <c r="K181" s="119">
        <v>608447.2854545454</v>
      </c>
      <c r="L181" s="120">
        <v>608447.2854545454</v>
      </c>
      <c r="M181" s="128">
        <v>1695</v>
      </c>
      <c r="N181" s="129">
        <v>6268</v>
      </c>
      <c r="O181" s="129">
        <v>2166</v>
      </c>
      <c r="P181" s="130">
        <v>10129</v>
      </c>
      <c r="Q181" s="114">
        <f>Tabela1[[#This Row],[COF_MUN]]/Tabela1[[#This Row],[Total de Alunos]]*Tabela1[[#This Row],[TtAlunosPré]]</f>
        <v>0</v>
      </c>
      <c r="R181" s="114">
        <f>Tabela1[[#This Row],[COF_NUTSIII]]/Tabela1[[#This Row],[Total de Alunos]]*Tabela1[[#This Row],[TtAlunosPré]]</f>
        <v>101818.35806550049</v>
      </c>
      <c r="S181" s="114">
        <f>Tabela1[[#This Row],[COF_NUTSIII+MUN]]/Tabela1[[#This Row],[Total de Alunos]]*Tabela1[[#This Row],[TtAlunosPré]]</f>
        <v>101818.35806550049</v>
      </c>
      <c r="T181" s="114">
        <f>Tabela1[[#This Row],[COF_MUN]]/Tabela1[[#This Row],[Total de Alunos]]*Tabela1[[#This Row],[TtAlunos_Básico]]</f>
        <v>0</v>
      </c>
      <c r="U181" s="114">
        <f>Tabela1[[#This Row],[COF_NUTSIII]]/Tabela1[[#This Row],[Total de Alunos]]*Tabela1[[#This Row],[TtAlunos_Básico]]</f>
        <v>376517.68044516642</v>
      </c>
      <c r="V181" s="114">
        <f>Tabela1[[#This Row],[COF_NUTSIII+MUN]]/Tabela1[[#This Row],[Total de Alunos]]*Tabela1[[#This Row],[TtAlunos_Básico]]</f>
        <v>376517.68044516642</v>
      </c>
      <c r="W181" s="114">
        <f>Tabela1[[#This Row],[COF_MUN]]/Tabela1[[#This Row],[Total de Alunos]]*Tabela1[[#This Row],[TtAlunos_Secundário]]</f>
        <v>0</v>
      </c>
      <c r="X181" s="114">
        <f>Tabela1[[#This Row],[COF_NUTSIII]]/Tabela1[[#This Row],[Total de Alunos]]*Tabela1[[#This Row],[TtAlunos_Secundário]]</f>
        <v>130111.2469438785</v>
      </c>
      <c r="Y181" s="114">
        <f>Tabela1[[#This Row],[COF_NUTSIII+MUN]]/Tabela1[[#This Row],[Total de Alunos]]*Tabela1[[#This Row],[TtAlunos_Secundário]]</f>
        <v>130111.2469438785</v>
      </c>
      <c r="AA181" s="146"/>
    </row>
    <row r="182" spans="1:27" x14ac:dyDescent="0.3">
      <c r="A182" s="76">
        <v>1811</v>
      </c>
      <c r="B182" s="76" t="s">
        <v>350</v>
      </c>
      <c r="C182" s="76" t="s">
        <v>353</v>
      </c>
      <c r="D182" s="76" t="s">
        <v>484</v>
      </c>
      <c r="E182" s="76" t="s">
        <v>485</v>
      </c>
      <c r="F182" s="76" t="s">
        <v>340</v>
      </c>
      <c r="G182" s="76" t="s">
        <v>316</v>
      </c>
      <c r="H182" s="76" t="s">
        <v>513</v>
      </c>
      <c r="I182" s="76" t="s">
        <v>632</v>
      </c>
      <c r="J182" s="118">
        <v>0</v>
      </c>
      <c r="K182" s="119">
        <v>341568.78571428574</v>
      </c>
      <c r="L182" s="120">
        <v>341568.78571428574</v>
      </c>
      <c r="M182" s="128">
        <v>127</v>
      </c>
      <c r="N182" s="129">
        <v>509</v>
      </c>
      <c r="O182" s="129">
        <v>209</v>
      </c>
      <c r="P182" s="130">
        <v>845</v>
      </c>
      <c r="Q182" s="114">
        <f>Tabela1[[#This Row],[COF_MUN]]/Tabela1[[#This Row],[Total de Alunos]]*Tabela1[[#This Row],[TtAlunosPré]]</f>
        <v>0</v>
      </c>
      <c r="R182" s="114">
        <f>Tabela1[[#This Row],[COF_NUTSIII]]/Tabela1[[#This Row],[Total de Alunos]]*Tabela1[[#This Row],[TtAlunosPré]]</f>
        <v>51336.373710904481</v>
      </c>
      <c r="S182" s="114">
        <f>Tabela1[[#This Row],[COF_NUTSIII+MUN]]/Tabela1[[#This Row],[Total de Alunos]]*Tabela1[[#This Row],[TtAlunosPré]]</f>
        <v>51336.373710904481</v>
      </c>
      <c r="T182" s="114">
        <f>Tabela1[[#This Row],[COF_MUN]]/Tabela1[[#This Row],[Total de Alunos]]*Tabela1[[#This Row],[TtAlunos_Básico]]</f>
        <v>0</v>
      </c>
      <c r="U182" s="114">
        <f>Tabela1[[#This Row],[COF_NUTSIII]]/Tabela1[[#This Row],[Total de Alunos]]*Tabela1[[#This Row],[TtAlunos_Básico]]</f>
        <v>205749.71825866442</v>
      </c>
      <c r="V182" s="114">
        <f>Tabela1[[#This Row],[COF_NUTSIII+MUN]]/Tabela1[[#This Row],[Total de Alunos]]*Tabela1[[#This Row],[TtAlunos_Básico]]</f>
        <v>205749.71825866442</v>
      </c>
      <c r="W182" s="114">
        <f>Tabela1[[#This Row],[COF_MUN]]/Tabela1[[#This Row],[Total de Alunos]]*Tabela1[[#This Row],[TtAlunos_Secundário]]</f>
        <v>0</v>
      </c>
      <c r="X182" s="114">
        <f>Tabela1[[#This Row],[COF_NUTSIII]]/Tabela1[[#This Row],[Total de Alunos]]*Tabela1[[#This Row],[TtAlunos_Secundário]]</f>
        <v>84482.693744716831</v>
      </c>
      <c r="Y182" s="114">
        <f>Tabela1[[#This Row],[COF_NUTSIII+MUN]]/Tabela1[[#This Row],[Total de Alunos]]*Tabela1[[#This Row],[TtAlunos_Secundário]]</f>
        <v>84482.693744716831</v>
      </c>
      <c r="AA182" s="146"/>
    </row>
    <row r="183" spans="1:27" x14ac:dyDescent="0.3">
      <c r="A183" s="76">
        <v>507</v>
      </c>
      <c r="B183" s="76" t="s">
        <v>350</v>
      </c>
      <c r="C183" s="76" t="s">
        <v>353</v>
      </c>
      <c r="D183" s="76" t="s">
        <v>484</v>
      </c>
      <c r="E183" s="76" t="s">
        <v>485</v>
      </c>
      <c r="F183" s="76" t="s">
        <v>328</v>
      </c>
      <c r="G183" s="76" t="s">
        <v>306</v>
      </c>
      <c r="H183" s="76" t="s">
        <v>486</v>
      </c>
      <c r="I183" s="76" t="s">
        <v>489</v>
      </c>
      <c r="J183" s="118">
        <v>0</v>
      </c>
      <c r="K183" s="119">
        <v>369731.88500000001</v>
      </c>
      <c r="L183" s="120">
        <v>369731.88500000001</v>
      </c>
      <c r="M183" s="128">
        <v>53</v>
      </c>
      <c r="N183" s="129">
        <v>223</v>
      </c>
      <c r="O183" s="129">
        <v>61</v>
      </c>
      <c r="P183" s="130">
        <v>337</v>
      </c>
      <c r="Q183" s="114">
        <f>Tabela1[[#This Row],[COF_MUN]]/Tabela1[[#This Row],[Total de Alunos]]*Tabela1[[#This Row],[TtAlunosPré]]</f>
        <v>0</v>
      </c>
      <c r="R183" s="114">
        <f>Tabela1[[#This Row],[COF_NUTSIII]]/Tabela1[[#This Row],[Total de Alunos]]*Tabela1[[#This Row],[TtAlunosPré]]</f>
        <v>58147.744525222559</v>
      </c>
      <c r="S183" s="114">
        <f>Tabela1[[#This Row],[COF_NUTSIII+MUN]]/Tabela1[[#This Row],[Total de Alunos]]*Tabela1[[#This Row],[TtAlunosPré]]</f>
        <v>58147.744525222559</v>
      </c>
      <c r="T183" s="114">
        <f>Tabela1[[#This Row],[COF_MUN]]/Tabela1[[#This Row],[Total de Alunos]]*Tabela1[[#This Row],[TtAlunos_Básico]]</f>
        <v>0</v>
      </c>
      <c r="U183" s="114">
        <f>Tabela1[[#This Row],[COF_NUTSIII]]/Tabela1[[#This Row],[Total de Alunos]]*Tabela1[[#This Row],[TtAlunos_Básico]]</f>
        <v>244659.3779080119</v>
      </c>
      <c r="V183" s="114">
        <f>Tabela1[[#This Row],[COF_NUTSIII+MUN]]/Tabela1[[#This Row],[Total de Alunos]]*Tabela1[[#This Row],[TtAlunos_Básico]]</f>
        <v>244659.3779080119</v>
      </c>
      <c r="W183" s="114">
        <f>Tabela1[[#This Row],[COF_MUN]]/Tabela1[[#This Row],[Total de Alunos]]*Tabela1[[#This Row],[TtAlunos_Secundário]]</f>
        <v>0</v>
      </c>
      <c r="X183" s="114">
        <f>Tabela1[[#This Row],[COF_NUTSIII]]/Tabela1[[#This Row],[Total de Alunos]]*Tabela1[[#This Row],[TtAlunos_Secundário]]</f>
        <v>66924.762566765581</v>
      </c>
      <c r="Y183" s="114">
        <f>Tabela1[[#This Row],[COF_NUTSIII+MUN]]/Tabela1[[#This Row],[Total de Alunos]]*Tabela1[[#This Row],[TtAlunos_Secundário]]</f>
        <v>66924.762566765581</v>
      </c>
      <c r="AA183" s="146"/>
    </row>
    <row r="184" spans="1:27" x14ac:dyDescent="0.3">
      <c r="A184" s="76">
        <v>1812</v>
      </c>
      <c r="B184" s="76" t="s">
        <v>350</v>
      </c>
      <c r="C184" s="76" t="s">
        <v>353</v>
      </c>
      <c r="D184" s="76" t="s">
        <v>408</v>
      </c>
      <c r="E184" s="76" t="s">
        <v>409</v>
      </c>
      <c r="F184" s="76" t="s">
        <v>331</v>
      </c>
      <c r="G184" s="76" t="s">
        <v>301</v>
      </c>
      <c r="H184" s="76" t="s">
        <v>513</v>
      </c>
      <c r="I184" s="76" t="s">
        <v>522</v>
      </c>
      <c r="J184" s="118">
        <v>216125.59</v>
      </c>
      <c r="K184" s="119">
        <v>11835.449999999999</v>
      </c>
      <c r="L184" s="120">
        <v>227961.04</v>
      </c>
      <c r="M184" s="128">
        <v>48</v>
      </c>
      <c r="N184" s="129">
        <v>178</v>
      </c>
      <c r="O184" s="129">
        <v>0</v>
      </c>
      <c r="P184" s="130">
        <v>226</v>
      </c>
      <c r="Q184" s="114">
        <f>Tabela1[[#This Row],[COF_MUN]]/Tabela1[[#This Row],[Total de Alunos]]*Tabela1[[#This Row],[TtAlunosPré]]</f>
        <v>45902.780176991146</v>
      </c>
      <c r="R184" s="114">
        <f>Tabela1[[#This Row],[COF_NUTSIII]]/Tabela1[[#This Row],[Total de Alunos]]*Tabela1[[#This Row],[TtAlunosPré]]</f>
        <v>2513.7238938053097</v>
      </c>
      <c r="S184" s="114">
        <f>Tabela1[[#This Row],[COF_NUTSIII+MUN]]/Tabela1[[#This Row],[Total de Alunos]]*Tabela1[[#This Row],[TtAlunosPré]]</f>
        <v>48416.504070796458</v>
      </c>
      <c r="T184" s="114">
        <f>Tabela1[[#This Row],[COF_MUN]]/Tabela1[[#This Row],[Total de Alunos]]*Tabela1[[#This Row],[TtAlunos_Básico]]</f>
        <v>170222.80982300884</v>
      </c>
      <c r="U184" s="114">
        <f>Tabela1[[#This Row],[COF_NUTSIII]]/Tabela1[[#This Row],[Total de Alunos]]*Tabela1[[#This Row],[TtAlunos_Básico]]</f>
        <v>9321.7261061946901</v>
      </c>
      <c r="V184" s="114">
        <f>Tabela1[[#This Row],[COF_NUTSIII+MUN]]/Tabela1[[#This Row],[Total de Alunos]]*Tabela1[[#This Row],[TtAlunos_Básico]]</f>
        <v>179544.53592920353</v>
      </c>
      <c r="W184" s="114">
        <f>Tabela1[[#This Row],[COF_MUN]]/Tabela1[[#This Row],[Total de Alunos]]*Tabela1[[#This Row],[TtAlunos_Secundário]]</f>
        <v>0</v>
      </c>
      <c r="X184" s="114">
        <f>Tabela1[[#This Row],[COF_NUTSIII]]/Tabela1[[#This Row],[Total de Alunos]]*Tabela1[[#This Row],[TtAlunos_Secundário]]</f>
        <v>0</v>
      </c>
      <c r="Y184" s="114">
        <f>Tabela1[[#This Row],[COF_NUTSIII+MUN]]/Tabela1[[#This Row],[Total de Alunos]]*Tabela1[[#This Row],[TtAlunos_Secundário]]</f>
        <v>0</v>
      </c>
      <c r="AA184" s="146"/>
    </row>
    <row r="185" spans="1:27" x14ac:dyDescent="0.3">
      <c r="A185" s="76">
        <v>614</v>
      </c>
      <c r="B185" s="76" t="s">
        <v>350</v>
      </c>
      <c r="C185" s="76" t="s">
        <v>353</v>
      </c>
      <c r="D185" s="76" t="s">
        <v>484</v>
      </c>
      <c r="E185" s="76" t="s">
        <v>485</v>
      </c>
      <c r="F185" s="76" t="s">
        <v>336</v>
      </c>
      <c r="G185" s="76" t="s">
        <v>314</v>
      </c>
      <c r="H185" s="76" t="s">
        <v>579</v>
      </c>
      <c r="I185" s="76" t="s">
        <v>594</v>
      </c>
      <c r="J185" s="118">
        <v>0</v>
      </c>
      <c r="K185" s="119">
        <v>331258.91315789474</v>
      </c>
      <c r="L185" s="120">
        <v>331258.91315789474</v>
      </c>
      <c r="M185" s="128">
        <v>92</v>
      </c>
      <c r="N185" s="129">
        <v>315</v>
      </c>
      <c r="O185" s="129">
        <v>40</v>
      </c>
      <c r="P185" s="130">
        <v>447</v>
      </c>
      <c r="Q185" s="114">
        <f>Tabela1[[#This Row],[COF_MUN]]/Tabela1[[#This Row],[Total de Alunos]]*Tabela1[[#This Row],[TtAlunosPré]]</f>
        <v>0</v>
      </c>
      <c r="R185" s="114">
        <f>Tabela1[[#This Row],[COF_NUTSIII]]/Tabela1[[#This Row],[Total de Alunos]]*Tabela1[[#This Row],[TtAlunosPré]]</f>
        <v>68178.568256211001</v>
      </c>
      <c r="S185" s="114">
        <f>Tabela1[[#This Row],[COF_NUTSIII+MUN]]/Tabela1[[#This Row],[Total de Alunos]]*Tabela1[[#This Row],[TtAlunosPré]]</f>
        <v>68178.568256211001</v>
      </c>
      <c r="T185" s="114">
        <f>Tabela1[[#This Row],[COF_MUN]]/Tabela1[[#This Row],[Total de Alunos]]*Tabela1[[#This Row],[TtAlunos_Básico]]</f>
        <v>0</v>
      </c>
      <c r="U185" s="114">
        <f>Tabela1[[#This Row],[COF_NUTSIII]]/Tabela1[[#This Row],[Total de Alunos]]*Tabela1[[#This Row],[TtAlunos_Básico]]</f>
        <v>233437.48913811374</v>
      </c>
      <c r="V185" s="114">
        <f>Tabela1[[#This Row],[COF_NUTSIII+MUN]]/Tabela1[[#This Row],[Total de Alunos]]*Tabela1[[#This Row],[TtAlunos_Básico]]</f>
        <v>233437.48913811374</v>
      </c>
      <c r="W185" s="114">
        <f>Tabela1[[#This Row],[COF_MUN]]/Tabela1[[#This Row],[Total de Alunos]]*Tabela1[[#This Row],[TtAlunos_Secundário]]</f>
        <v>0</v>
      </c>
      <c r="X185" s="114">
        <f>Tabela1[[#This Row],[COF_NUTSIII]]/Tabela1[[#This Row],[Total de Alunos]]*Tabela1[[#This Row],[TtAlunos_Secundário]]</f>
        <v>29642.855763570002</v>
      </c>
      <c r="Y185" s="114">
        <f>Tabela1[[#This Row],[COF_NUTSIII+MUN]]/Tabela1[[#This Row],[Total de Alunos]]*Tabela1[[#This Row],[TtAlunos_Secundário]]</f>
        <v>29642.855763570002</v>
      </c>
      <c r="AA185" s="146"/>
    </row>
    <row r="186" spans="1:27" x14ac:dyDescent="0.3">
      <c r="A186" s="76">
        <v>1014</v>
      </c>
      <c r="B186" s="76" t="s">
        <v>350</v>
      </c>
      <c r="C186" s="76" t="s">
        <v>353</v>
      </c>
      <c r="D186" s="76" t="s">
        <v>484</v>
      </c>
      <c r="E186" s="76" t="s">
        <v>485</v>
      </c>
      <c r="F186" s="76" t="s">
        <v>334</v>
      </c>
      <c r="G186" s="76" t="s">
        <v>302</v>
      </c>
      <c r="H186" s="76" t="s">
        <v>556</v>
      </c>
      <c r="I186" s="76" t="s">
        <v>566</v>
      </c>
      <c r="J186" s="118">
        <v>0</v>
      </c>
      <c r="K186" s="119">
        <v>313016.76416666666</v>
      </c>
      <c r="L186" s="120">
        <v>313016.76416666666</v>
      </c>
      <c r="M186" s="128">
        <v>662</v>
      </c>
      <c r="N186" s="129">
        <v>2432</v>
      </c>
      <c r="O186" s="129">
        <v>580</v>
      </c>
      <c r="P186" s="130">
        <v>3674</v>
      </c>
      <c r="Q186" s="114">
        <f>Tabela1[[#This Row],[COF_MUN]]/Tabela1[[#This Row],[Total de Alunos]]*Tabela1[[#This Row],[TtAlunosPré]]</f>
        <v>0</v>
      </c>
      <c r="R186" s="114">
        <f>Tabela1[[#This Row],[COF_NUTSIII]]/Tabela1[[#This Row],[Total de Alunos]]*Tabela1[[#This Row],[TtAlunosPré]]</f>
        <v>56400.952062692792</v>
      </c>
      <c r="S186" s="114">
        <f>Tabela1[[#This Row],[COF_NUTSIII+MUN]]/Tabela1[[#This Row],[Total de Alunos]]*Tabela1[[#This Row],[TtAlunosPré]]</f>
        <v>56400.952062692792</v>
      </c>
      <c r="T186" s="114">
        <f>Tabela1[[#This Row],[COF_MUN]]/Tabela1[[#This Row],[Total de Alunos]]*Tabela1[[#This Row],[TtAlunos_Básico]]</f>
        <v>0</v>
      </c>
      <c r="U186" s="114">
        <f>Tabela1[[#This Row],[COF_NUTSIII]]/Tabela1[[#This Row],[Total de Alunos]]*Tabela1[[#This Row],[TtAlunos_Básico]]</f>
        <v>207201.08068953003</v>
      </c>
      <c r="V186" s="114">
        <f>Tabela1[[#This Row],[COF_NUTSIII+MUN]]/Tabela1[[#This Row],[Total de Alunos]]*Tabela1[[#This Row],[TtAlunos_Básico]]</f>
        <v>207201.08068953003</v>
      </c>
      <c r="W186" s="114">
        <f>Tabela1[[#This Row],[COF_MUN]]/Tabela1[[#This Row],[Total de Alunos]]*Tabela1[[#This Row],[TtAlunos_Secundário]]</f>
        <v>0</v>
      </c>
      <c r="X186" s="114">
        <f>Tabela1[[#This Row],[COF_NUTSIII]]/Tabela1[[#This Row],[Total de Alunos]]*Tabela1[[#This Row],[TtAlunos_Secundário]]</f>
        <v>49414.731414443835</v>
      </c>
      <c r="Y186" s="114">
        <f>Tabela1[[#This Row],[COF_NUTSIII+MUN]]/Tabela1[[#This Row],[Total de Alunos]]*Tabela1[[#This Row],[TtAlunos_Secundário]]</f>
        <v>49414.731414443835</v>
      </c>
      <c r="AA186" s="146"/>
    </row>
    <row r="187" spans="1:27" x14ac:dyDescent="0.3">
      <c r="A187" s="76">
        <v>1708</v>
      </c>
      <c r="B187" s="76" t="s">
        <v>350</v>
      </c>
      <c r="C187" s="76" t="s">
        <v>353</v>
      </c>
      <c r="D187" s="76" t="s">
        <v>408</v>
      </c>
      <c r="E187" s="76" t="s">
        <v>409</v>
      </c>
      <c r="F187" s="76" t="s">
        <v>331</v>
      </c>
      <c r="G187" s="76" t="s">
        <v>301</v>
      </c>
      <c r="H187" s="76" t="s">
        <v>420</v>
      </c>
      <c r="I187" s="76" t="s">
        <v>523</v>
      </c>
      <c r="J187" s="118">
        <v>403350.55</v>
      </c>
      <c r="K187" s="119">
        <v>11835.449999999999</v>
      </c>
      <c r="L187" s="120">
        <v>415186</v>
      </c>
      <c r="M187" s="128">
        <v>307</v>
      </c>
      <c r="N187" s="129">
        <v>1214</v>
      </c>
      <c r="O187" s="129">
        <v>691</v>
      </c>
      <c r="P187" s="130">
        <v>2212</v>
      </c>
      <c r="Q187" s="114">
        <f>Tabela1[[#This Row],[COF_MUN]]/Tabela1[[#This Row],[Total de Alunos]]*Tabela1[[#This Row],[TtAlunosPré]]</f>
        <v>55980.388268535258</v>
      </c>
      <c r="R187" s="114">
        <f>Tabela1[[#This Row],[COF_NUTSIII]]/Tabela1[[#This Row],[Total de Alunos]]*Tabela1[[#This Row],[TtAlunosPré]]</f>
        <v>1642.6234855334537</v>
      </c>
      <c r="S187" s="114">
        <f>Tabela1[[#This Row],[COF_NUTSIII+MUN]]/Tabela1[[#This Row],[Total de Alunos]]*Tabela1[[#This Row],[TtAlunosPré]]</f>
        <v>57623.011754068721</v>
      </c>
      <c r="T187" s="114">
        <f>Tabela1[[#This Row],[COF_MUN]]/Tabela1[[#This Row],[Total de Alunos]]*Tabela1[[#This Row],[TtAlunos_Básico]]</f>
        <v>221368.70149186256</v>
      </c>
      <c r="U187" s="114">
        <f>Tabela1[[#This Row],[COF_NUTSIII]]/Tabela1[[#This Row],[Total de Alunos]]*Tabela1[[#This Row],[TtAlunos_Básico]]</f>
        <v>6495.5860307414096</v>
      </c>
      <c r="V187" s="114">
        <f>Tabela1[[#This Row],[COF_NUTSIII+MUN]]/Tabela1[[#This Row],[Total de Alunos]]*Tabela1[[#This Row],[TtAlunos_Básico]]</f>
        <v>227864.28752260399</v>
      </c>
      <c r="W187" s="114">
        <f>Tabela1[[#This Row],[COF_MUN]]/Tabela1[[#This Row],[Total de Alunos]]*Tabela1[[#This Row],[TtAlunos_Secundário]]</f>
        <v>126001.46023960217</v>
      </c>
      <c r="X187" s="114">
        <f>Tabela1[[#This Row],[COF_NUTSIII]]/Tabela1[[#This Row],[Total de Alunos]]*Tabela1[[#This Row],[TtAlunos_Secundário]]</f>
        <v>3697.2404837251352</v>
      </c>
      <c r="Y187" s="114">
        <f>Tabela1[[#This Row],[COF_NUTSIII+MUN]]/Tabela1[[#This Row],[Total de Alunos]]*Tabela1[[#This Row],[TtAlunos_Secundário]]</f>
        <v>129698.70072332732</v>
      </c>
      <c r="AA187" s="146"/>
    </row>
    <row r="188" spans="1:27" x14ac:dyDescent="0.3">
      <c r="A188" s="76">
        <v>910</v>
      </c>
      <c r="B188" s="76" t="s">
        <v>350</v>
      </c>
      <c r="C188" s="76" t="s">
        <v>353</v>
      </c>
      <c r="D188" s="76" t="s">
        <v>484</v>
      </c>
      <c r="E188" s="76" t="s">
        <v>485</v>
      </c>
      <c r="F188" s="76" t="s">
        <v>329</v>
      </c>
      <c r="G188" s="76" t="s">
        <v>312</v>
      </c>
      <c r="H188" s="76" t="s">
        <v>492</v>
      </c>
      <c r="I188" s="76" t="s">
        <v>503</v>
      </c>
      <c r="J188" s="118">
        <v>0</v>
      </c>
      <c r="K188" s="119">
        <v>91594.23133333333</v>
      </c>
      <c r="L188" s="120">
        <v>91594.23133333333</v>
      </c>
      <c r="M188" s="128">
        <v>124</v>
      </c>
      <c r="N188" s="129">
        <v>459</v>
      </c>
      <c r="O188" s="129">
        <v>178</v>
      </c>
      <c r="P188" s="130">
        <v>761</v>
      </c>
      <c r="Q188" s="114">
        <f>Tabela1[[#This Row],[COF_MUN]]/Tabela1[[#This Row],[Total de Alunos]]*Tabela1[[#This Row],[TtAlunosPré]]</f>
        <v>0</v>
      </c>
      <c r="R188" s="114">
        <f>Tabela1[[#This Row],[COF_NUTSIII]]/Tabela1[[#This Row],[Total de Alunos]]*Tabela1[[#This Row],[TtAlunosPré]]</f>
        <v>14924.684212001752</v>
      </c>
      <c r="S188" s="114">
        <f>Tabela1[[#This Row],[COF_NUTSIII+MUN]]/Tabela1[[#This Row],[Total de Alunos]]*Tabela1[[#This Row],[TtAlunosPré]]</f>
        <v>14924.684212001752</v>
      </c>
      <c r="T188" s="114">
        <f>Tabela1[[#This Row],[COF_MUN]]/Tabela1[[#This Row],[Total de Alunos]]*Tabela1[[#This Row],[TtAlunos_Básico]]</f>
        <v>0</v>
      </c>
      <c r="U188" s="114">
        <f>Tabela1[[#This Row],[COF_NUTSIII]]/Tabela1[[#This Row],[Total de Alunos]]*Tabela1[[#This Row],[TtAlunos_Básico]]</f>
        <v>55245.403655716167</v>
      </c>
      <c r="V188" s="114">
        <f>Tabela1[[#This Row],[COF_NUTSIII+MUN]]/Tabela1[[#This Row],[Total de Alunos]]*Tabela1[[#This Row],[TtAlunos_Básico]]</f>
        <v>55245.403655716167</v>
      </c>
      <c r="W188" s="114">
        <f>Tabela1[[#This Row],[COF_MUN]]/Tabela1[[#This Row],[Total de Alunos]]*Tabela1[[#This Row],[TtAlunos_Secundário]]</f>
        <v>0</v>
      </c>
      <c r="X188" s="114">
        <f>Tabela1[[#This Row],[COF_NUTSIII]]/Tabela1[[#This Row],[Total de Alunos]]*Tabela1[[#This Row],[TtAlunos_Secundário]]</f>
        <v>21424.14346561542</v>
      </c>
      <c r="Y188" s="114">
        <f>Tabela1[[#This Row],[COF_NUTSIII+MUN]]/Tabela1[[#This Row],[Total de Alunos]]*Tabela1[[#This Row],[TtAlunos_Secundário]]</f>
        <v>21424.14346561542</v>
      </c>
      <c r="AA188" s="146"/>
    </row>
    <row r="189" spans="1:27" x14ac:dyDescent="0.3">
      <c r="A189" s="76">
        <v>1015</v>
      </c>
      <c r="B189" s="76" t="s">
        <v>350</v>
      </c>
      <c r="C189" s="76" t="s">
        <v>353</v>
      </c>
      <c r="D189" s="76" t="s">
        <v>484</v>
      </c>
      <c r="E189" s="76" t="s">
        <v>485</v>
      </c>
      <c r="F189" s="76" t="s">
        <v>337</v>
      </c>
      <c r="G189" s="76" t="s">
        <v>310</v>
      </c>
      <c r="H189" s="76" t="s">
        <v>556</v>
      </c>
      <c r="I189" s="76" t="s">
        <v>605</v>
      </c>
      <c r="J189" s="118">
        <v>0</v>
      </c>
      <c r="K189" s="119">
        <v>219794.57400000002</v>
      </c>
      <c r="L189" s="120">
        <v>219794.57400000002</v>
      </c>
      <c r="M189" s="128">
        <v>1210</v>
      </c>
      <c r="N189" s="129">
        <v>4169</v>
      </c>
      <c r="O189" s="129">
        <v>1808</v>
      </c>
      <c r="P189" s="130">
        <v>7187</v>
      </c>
      <c r="Q189" s="114">
        <f>Tabela1[[#This Row],[COF_MUN]]/Tabela1[[#This Row],[Total de Alunos]]*Tabela1[[#This Row],[TtAlunosPré]]</f>
        <v>0</v>
      </c>
      <c r="R189" s="114">
        <f>Tabela1[[#This Row],[COF_NUTSIII]]/Tabela1[[#This Row],[Total de Alunos]]*Tabela1[[#This Row],[TtAlunosPré]]</f>
        <v>37004.512945596216</v>
      </c>
      <c r="S189" s="114">
        <f>Tabela1[[#This Row],[COF_NUTSIII+MUN]]/Tabela1[[#This Row],[Total de Alunos]]*Tabela1[[#This Row],[TtAlunosPré]]</f>
        <v>37004.512945596216</v>
      </c>
      <c r="T189" s="114">
        <f>Tabela1[[#This Row],[COF_MUN]]/Tabela1[[#This Row],[Total de Alunos]]*Tabela1[[#This Row],[TtAlunos_Básico]]</f>
        <v>0</v>
      </c>
      <c r="U189" s="114">
        <f>Tabela1[[#This Row],[COF_NUTSIII]]/Tabela1[[#This Row],[Total de Alunos]]*Tabela1[[#This Row],[TtAlunos_Básico]]</f>
        <v>127497.36733073606</v>
      </c>
      <c r="V189" s="114">
        <f>Tabela1[[#This Row],[COF_NUTSIII+MUN]]/Tabela1[[#This Row],[Total de Alunos]]*Tabela1[[#This Row],[TtAlunos_Básico]]</f>
        <v>127497.36733073606</v>
      </c>
      <c r="W189" s="114">
        <f>Tabela1[[#This Row],[COF_MUN]]/Tabela1[[#This Row],[Total de Alunos]]*Tabela1[[#This Row],[TtAlunos_Secundário]]</f>
        <v>0</v>
      </c>
      <c r="X189" s="114">
        <f>Tabela1[[#This Row],[COF_NUTSIII]]/Tabela1[[#This Row],[Total de Alunos]]*Tabela1[[#This Row],[TtAlunos_Secundário]]</f>
        <v>55292.69372366774</v>
      </c>
      <c r="Y189" s="114">
        <f>Tabela1[[#This Row],[COF_NUTSIII+MUN]]/Tabela1[[#This Row],[Total de Alunos]]*Tabela1[[#This Row],[TtAlunos_Secundário]]</f>
        <v>55292.69372366774</v>
      </c>
      <c r="AA189" s="146"/>
    </row>
    <row r="190" spans="1:27" x14ac:dyDescent="0.3">
      <c r="A190" s="76">
        <v>1606</v>
      </c>
      <c r="B190" s="76" t="s">
        <v>350</v>
      </c>
      <c r="C190" s="76" t="s">
        <v>353</v>
      </c>
      <c r="D190" s="76" t="s">
        <v>408</v>
      </c>
      <c r="E190" s="76" t="s">
        <v>409</v>
      </c>
      <c r="F190" s="76" t="s">
        <v>29</v>
      </c>
      <c r="G190" s="76">
        <v>111</v>
      </c>
      <c r="H190" s="76" t="s">
        <v>410</v>
      </c>
      <c r="I190" s="76" t="s">
        <v>416</v>
      </c>
      <c r="J190" s="118">
        <v>202001.25</v>
      </c>
      <c r="K190" s="119">
        <v>52435.949000000001</v>
      </c>
      <c r="L190" s="120">
        <v>254437.19899999999</v>
      </c>
      <c r="M190" s="128">
        <v>206</v>
      </c>
      <c r="N190" s="129">
        <v>824</v>
      </c>
      <c r="O190" s="129">
        <v>363</v>
      </c>
      <c r="P190" s="130">
        <v>1393</v>
      </c>
      <c r="Q190" s="114">
        <f>Tabela1[[#This Row],[COF_MUN]]/Tabela1[[#This Row],[Total de Alunos]]*Tabela1[[#This Row],[TtAlunosPré]]</f>
        <v>29872.403086862887</v>
      </c>
      <c r="R190" s="114">
        <f>Tabela1[[#This Row],[COF_NUTSIII]]/Tabela1[[#This Row],[Total de Alunos]]*Tabela1[[#This Row],[TtAlunosPré]]</f>
        <v>7754.3470882986358</v>
      </c>
      <c r="S190" s="114">
        <f>Tabela1[[#This Row],[COF_NUTSIII+MUN]]/Tabela1[[#This Row],[Total de Alunos]]*Tabela1[[#This Row],[TtAlunosPré]]</f>
        <v>37626.75017516152</v>
      </c>
      <c r="T190" s="114">
        <f>Tabela1[[#This Row],[COF_MUN]]/Tabela1[[#This Row],[Total de Alunos]]*Tabela1[[#This Row],[TtAlunos_Básico]]</f>
        <v>119489.61234745155</v>
      </c>
      <c r="U190" s="114">
        <f>Tabela1[[#This Row],[COF_NUTSIII]]/Tabela1[[#This Row],[Total de Alunos]]*Tabela1[[#This Row],[TtAlunos_Básico]]</f>
        <v>31017.388353194543</v>
      </c>
      <c r="V190" s="114">
        <f>Tabela1[[#This Row],[COF_NUTSIII+MUN]]/Tabela1[[#This Row],[Total de Alunos]]*Tabela1[[#This Row],[TtAlunos_Básico]]</f>
        <v>150507.00070064608</v>
      </c>
      <c r="W190" s="114">
        <f>Tabela1[[#This Row],[COF_MUN]]/Tabela1[[#This Row],[Total de Alunos]]*Tabela1[[#This Row],[TtAlunos_Secundário]]</f>
        <v>52639.234565685569</v>
      </c>
      <c r="X190" s="114">
        <f>Tabela1[[#This Row],[COF_NUTSIII]]/Tabela1[[#This Row],[Total de Alunos]]*Tabela1[[#This Row],[TtAlunos_Secundário]]</f>
        <v>13664.213558506819</v>
      </c>
      <c r="Y190" s="114">
        <f>Tabela1[[#This Row],[COF_NUTSIII+MUN]]/Tabela1[[#This Row],[Total de Alunos]]*Tabela1[[#This Row],[TtAlunos_Secundário]]</f>
        <v>66303.448124192393</v>
      </c>
      <c r="AA190" s="146"/>
    </row>
    <row r="191" spans="1:27" x14ac:dyDescent="0.3">
      <c r="A191" s="76">
        <v>1607</v>
      </c>
      <c r="B191" s="76" t="s">
        <v>350</v>
      </c>
      <c r="C191" s="76" t="s">
        <v>353</v>
      </c>
      <c r="D191" s="76" t="s">
        <v>408</v>
      </c>
      <c r="E191" s="76" t="s">
        <v>409</v>
      </c>
      <c r="F191" s="76" t="s">
        <v>29</v>
      </c>
      <c r="G191" s="76">
        <v>111</v>
      </c>
      <c r="H191" s="76" t="s">
        <v>410</v>
      </c>
      <c r="I191" s="76" t="s">
        <v>417</v>
      </c>
      <c r="J191" s="118">
        <v>503307.1</v>
      </c>
      <c r="K191" s="119">
        <v>52435.949000000001</v>
      </c>
      <c r="L191" s="120">
        <v>555743.049</v>
      </c>
      <c r="M191" s="128">
        <v>927</v>
      </c>
      <c r="N191" s="129">
        <v>3318</v>
      </c>
      <c r="O191" s="129">
        <v>1513</v>
      </c>
      <c r="P191" s="130">
        <v>5758</v>
      </c>
      <c r="Q191" s="114">
        <f>Tabela1[[#This Row],[COF_MUN]]/Tabela1[[#This Row],[Total de Alunos]]*Tabela1[[#This Row],[TtAlunosPré]]</f>
        <v>81029.121517888154</v>
      </c>
      <c r="R191" s="114">
        <f>Tabela1[[#This Row],[COF_NUTSIII]]/Tabela1[[#This Row],[Total de Alunos]]*Tabela1[[#This Row],[TtAlunosPré]]</f>
        <v>8441.8417372351505</v>
      </c>
      <c r="S191" s="114">
        <f>Tabela1[[#This Row],[COF_NUTSIII+MUN]]/Tabela1[[#This Row],[Total de Alunos]]*Tabela1[[#This Row],[TtAlunosPré]]</f>
        <v>89470.963255123308</v>
      </c>
      <c r="T191" s="114">
        <f>Tabela1[[#This Row],[COF_MUN]]/Tabela1[[#This Row],[Total de Alunos]]*Tabela1[[#This Row],[TtAlunos_Básico]]</f>
        <v>290026.5643973602</v>
      </c>
      <c r="U191" s="114">
        <f>Tabela1[[#This Row],[COF_NUTSIII]]/Tabela1[[#This Row],[Total de Alunos]]*Tabela1[[#This Row],[TtAlunos_Básico]]</f>
        <v>30215.783046543937</v>
      </c>
      <c r="V191" s="114">
        <f>Tabela1[[#This Row],[COF_NUTSIII+MUN]]/Tabela1[[#This Row],[Total de Alunos]]*Tabela1[[#This Row],[TtAlunos_Básico]]</f>
        <v>320242.34744390415</v>
      </c>
      <c r="W191" s="114">
        <f>Tabela1[[#This Row],[COF_MUN]]/Tabela1[[#This Row],[Total de Alunos]]*Tabela1[[#This Row],[TtAlunos_Secundário]]</f>
        <v>132251.41408475165</v>
      </c>
      <c r="X191" s="114">
        <f>Tabela1[[#This Row],[COF_NUTSIII]]/Tabela1[[#This Row],[Total de Alunos]]*Tabela1[[#This Row],[TtAlunos_Secundário]]</f>
        <v>13778.324216220908</v>
      </c>
      <c r="Y191" s="114">
        <f>Tabela1[[#This Row],[COF_NUTSIII+MUN]]/Tabela1[[#This Row],[Total de Alunos]]*Tabela1[[#This Row],[TtAlunos_Secundário]]</f>
        <v>146029.73830097256</v>
      </c>
      <c r="AA191" s="146"/>
    </row>
    <row r="192" spans="1:27" x14ac:dyDescent="0.3">
      <c r="A192" s="76">
        <v>1213</v>
      </c>
      <c r="B192" s="76" t="s">
        <v>350</v>
      </c>
      <c r="C192" s="76" t="s">
        <v>353</v>
      </c>
      <c r="D192" s="76" t="s">
        <v>354</v>
      </c>
      <c r="E192" s="76" t="s">
        <v>355</v>
      </c>
      <c r="F192" s="76" t="s">
        <v>322</v>
      </c>
      <c r="G192" s="76">
        <v>186</v>
      </c>
      <c r="H192" s="76" t="s">
        <v>393</v>
      </c>
      <c r="I192" s="76" t="s">
        <v>406</v>
      </c>
      <c r="J192" s="118">
        <v>730692.98</v>
      </c>
      <c r="K192" s="119">
        <v>30017.989999999998</v>
      </c>
      <c r="L192" s="120">
        <v>760710.97</v>
      </c>
      <c r="M192" s="128">
        <v>333</v>
      </c>
      <c r="N192" s="129">
        <v>1152</v>
      </c>
      <c r="O192" s="129">
        <v>453</v>
      </c>
      <c r="P192" s="130">
        <v>1938</v>
      </c>
      <c r="Q192" s="114">
        <f>Tabela1[[#This Row],[COF_MUN]]/Tabela1[[#This Row],[Total de Alunos]]*Tabela1[[#This Row],[TtAlunosPré]]</f>
        <v>125552.50894736841</v>
      </c>
      <c r="R192" s="114">
        <f>Tabela1[[#This Row],[COF_NUTSIII]]/Tabela1[[#This Row],[Total de Alunos]]*Tabela1[[#This Row],[TtAlunosPré]]</f>
        <v>5157.8899226006188</v>
      </c>
      <c r="S192" s="114">
        <f>Tabela1[[#This Row],[COF_NUTSIII+MUN]]/Tabela1[[#This Row],[Total de Alunos]]*Tabela1[[#This Row],[TtAlunosPré]]</f>
        <v>130710.39886996902</v>
      </c>
      <c r="T192" s="114">
        <f>Tabela1[[#This Row],[COF_MUN]]/Tabela1[[#This Row],[Total de Alunos]]*Tabela1[[#This Row],[TtAlunos_Básico]]</f>
        <v>434343.81473684206</v>
      </c>
      <c r="U192" s="114">
        <f>Tabela1[[#This Row],[COF_NUTSIII]]/Tabela1[[#This Row],[Total de Alunos]]*Tabela1[[#This Row],[TtAlunos_Básico]]</f>
        <v>17843.511083591329</v>
      </c>
      <c r="V192" s="114">
        <f>Tabela1[[#This Row],[COF_NUTSIII+MUN]]/Tabela1[[#This Row],[Total de Alunos]]*Tabela1[[#This Row],[TtAlunos_Básico]]</f>
        <v>452187.32582043338</v>
      </c>
      <c r="W192" s="114">
        <f>Tabela1[[#This Row],[COF_MUN]]/Tabela1[[#This Row],[Total de Alunos]]*Tabela1[[#This Row],[TtAlunos_Secundário]]</f>
        <v>170796.65631578947</v>
      </c>
      <c r="X192" s="114">
        <f>Tabela1[[#This Row],[COF_NUTSIII]]/Tabela1[[#This Row],[Total de Alunos]]*Tabela1[[#This Row],[TtAlunos_Secundário]]</f>
        <v>7016.5889938080491</v>
      </c>
      <c r="Y192" s="114">
        <f>Tabela1[[#This Row],[COF_NUTSIII+MUN]]/Tabela1[[#This Row],[Total de Alunos]]*Tabela1[[#This Row],[TtAlunos_Secundário]]</f>
        <v>177813.24530959752</v>
      </c>
      <c r="AA192" s="146"/>
    </row>
    <row r="193" spans="1:27" x14ac:dyDescent="0.3">
      <c r="A193" s="76">
        <v>1214</v>
      </c>
      <c r="B193" s="76" t="s">
        <v>350</v>
      </c>
      <c r="C193" s="76" t="s">
        <v>353</v>
      </c>
      <c r="D193" s="76" t="s">
        <v>354</v>
      </c>
      <c r="E193" s="76" t="s">
        <v>355</v>
      </c>
      <c r="F193" s="76" t="s">
        <v>322</v>
      </c>
      <c r="G193" s="76">
        <v>186</v>
      </c>
      <c r="H193" s="76" t="s">
        <v>393</v>
      </c>
      <c r="I193" s="76" t="s">
        <v>393</v>
      </c>
      <c r="J193" s="118">
        <v>359122.97</v>
      </c>
      <c r="K193" s="119">
        <v>30017.989999999998</v>
      </c>
      <c r="L193" s="120">
        <v>389140.95999999996</v>
      </c>
      <c r="M193" s="128">
        <v>588</v>
      </c>
      <c r="N193" s="129">
        <v>1904</v>
      </c>
      <c r="O193" s="129">
        <v>1066</v>
      </c>
      <c r="P193" s="130">
        <v>3558</v>
      </c>
      <c r="Q193" s="114">
        <f>Tabela1[[#This Row],[COF_MUN]]/Tabela1[[#This Row],[Total de Alunos]]*Tabela1[[#This Row],[TtAlunosPré]]</f>
        <v>59349.158617200672</v>
      </c>
      <c r="R193" s="114">
        <f>Tabela1[[#This Row],[COF_NUTSIII]]/Tabela1[[#This Row],[Total de Alunos]]*Tabela1[[#This Row],[TtAlunosPré]]</f>
        <v>4960.8145362563237</v>
      </c>
      <c r="S193" s="114">
        <f>Tabela1[[#This Row],[COF_NUTSIII+MUN]]/Tabela1[[#This Row],[Total de Alunos]]*Tabela1[[#This Row],[TtAlunosPré]]</f>
        <v>64309.973153456995</v>
      </c>
      <c r="T193" s="114">
        <f>Tabela1[[#This Row],[COF_MUN]]/Tabela1[[#This Row],[Total de Alunos]]*Tabela1[[#This Row],[TtAlunos_Básico]]</f>
        <v>192178.22790331647</v>
      </c>
      <c r="U193" s="114">
        <f>Tabela1[[#This Row],[COF_NUTSIII]]/Tabela1[[#This Row],[Total de Alunos]]*Tabela1[[#This Row],[TtAlunos_Básico]]</f>
        <v>16063.589926925237</v>
      </c>
      <c r="V193" s="114">
        <f>Tabela1[[#This Row],[COF_NUTSIII+MUN]]/Tabela1[[#This Row],[Total de Alunos]]*Tabela1[[#This Row],[TtAlunos_Básico]]</f>
        <v>208241.81783024169</v>
      </c>
      <c r="W193" s="114">
        <f>Tabela1[[#This Row],[COF_MUN]]/Tabela1[[#This Row],[Total de Alunos]]*Tabela1[[#This Row],[TtAlunos_Secundário]]</f>
        <v>107595.58347948286</v>
      </c>
      <c r="X193" s="114">
        <f>Tabela1[[#This Row],[COF_NUTSIII]]/Tabela1[[#This Row],[Total de Alunos]]*Tabela1[[#This Row],[TtAlunos_Secundário]]</f>
        <v>8993.5855368184366</v>
      </c>
      <c r="Y193" s="114">
        <f>Tabela1[[#This Row],[COF_NUTSIII+MUN]]/Tabela1[[#This Row],[Total de Alunos]]*Tabela1[[#This Row],[TtAlunos_Secundário]]</f>
        <v>116589.16901630128</v>
      </c>
      <c r="AA193" s="146"/>
    </row>
    <row r="194" spans="1:27" x14ac:dyDescent="0.3">
      <c r="A194" s="76">
        <v>709</v>
      </c>
      <c r="B194" s="76" t="s">
        <v>350</v>
      </c>
      <c r="C194" s="76" t="s">
        <v>353</v>
      </c>
      <c r="D194" s="76" t="s">
        <v>354</v>
      </c>
      <c r="E194" s="76" t="s">
        <v>355</v>
      </c>
      <c r="F194" s="76" t="s">
        <v>319</v>
      </c>
      <c r="G194" s="76">
        <v>187</v>
      </c>
      <c r="H194" s="76" t="s">
        <v>356</v>
      </c>
      <c r="I194" s="76" t="s">
        <v>364</v>
      </c>
      <c r="J194" s="118">
        <v>169960.72</v>
      </c>
      <c r="K194" s="119">
        <v>40190.05071428571</v>
      </c>
      <c r="L194" s="120">
        <v>210150.77071428573</v>
      </c>
      <c r="M194" s="128">
        <v>103</v>
      </c>
      <c r="N194" s="129">
        <v>388</v>
      </c>
      <c r="O194" s="129">
        <v>0</v>
      </c>
      <c r="P194" s="130">
        <v>491</v>
      </c>
      <c r="Q194" s="114">
        <f>Tabela1[[#This Row],[COF_MUN]]/Tabela1[[#This Row],[Total de Alunos]]*Tabela1[[#This Row],[TtAlunosPré]]</f>
        <v>35653.674460285132</v>
      </c>
      <c r="R194" s="114">
        <f>Tabela1[[#This Row],[COF_NUTSIII]]/Tabela1[[#This Row],[Total de Alunos]]*Tabela1[[#This Row],[TtAlunosPré]]</f>
        <v>8430.9067689845779</v>
      </c>
      <c r="S194" s="114">
        <f>Tabela1[[#This Row],[COF_NUTSIII+MUN]]/Tabela1[[#This Row],[Total de Alunos]]*Tabela1[[#This Row],[TtAlunosPré]]</f>
        <v>44084.581229269716</v>
      </c>
      <c r="T194" s="114">
        <f>Tabela1[[#This Row],[COF_MUN]]/Tabela1[[#This Row],[Total de Alunos]]*Tabela1[[#This Row],[TtAlunos_Básico]]</f>
        <v>134307.04553971486</v>
      </c>
      <c r="U194" s="114">
        <f>Tabela1[[#This Row],[COF_NUTSIII]]/Tabela1[[#This Row],[Total de Alunos]]*Tabela1[[#This Row],[TtAlunos_Básico]]</f>
        <v>31759.14394530113</v>
      </c>
      <c r="V194" s="114">
        <f>Tabela1[[#This Row],[COF_NUTSIII+MUN]]/Tabela1[[#This Row],[Total de Alunos]]*Tabela1[[#This Row],[TtAlunos_Básico]]</f>
        <v>166066.18948501602</v>
      </c>
      <c r="W194" s="114">
        <f>Tabela1[[#This Row],[COF_MUN]]/Tabela1[[#This Row],[Total de Alunos]]*Tabela1[[#This Row],[TtAlunos_Secundário]]</f>
        <v>0</v>
      </c>
      <c r="X194" s="114">
        <f>Tabela1[[#This Row],[COF_NUTSIII]]/Tabela1[[#This Row],[Total de Alunos]]*Tabela1[[#This Row],[TtAlunos_Secundário]]</f>
        <v>0</v>
      </c>
      <c r="Y194" s="114">
        <f>Tabela1[[#This Row],[COF_NUTSIII+MUN]]/Tabela1[[#This Row],[Total de Alunos]]*Tabela1[[#This Row],[TtAlunos_Secundário]]</f>
        <v>0</v>
      </c>
      <c r="AA194" s="146"/>
    </row>
    <row r="195" spans="1:27" x14ac:dyDescent="0.3">
      <c r="A195" s="76">
        <v>811</v>
      </c>
      <c r="B195" s="76" t="s">
        <v>350</v>
      </c>
      <c r="C195" s="76" t="s">
        <v>353</v>
      </c>
      <c r="D195" s="76" t="s">
        <v>321</v>
      </c>
      <c r="E195" s="76" t="s">
        <v>377</v>
      </c>
      <c r="F195" s="76" t="s">
        <v>321</v>
      </c>
      <c r="G195" s="76">
        <v>150</v>
      </c>
      <c r="H195" s="76" t="s">
        <v>378</v>
      </c>
      <c r="I195" s="76" t="s">
        <v>387</v>
      </c>
      <c r="J195" s="118">
        <v>0</v>
      </c>
      <c r="K195" s="119">
        <v>0</v>
      </c>
      <c r="L195" s="120">
        <v>0</v>
      </c>
      <c r="M195" s="128">
        <v>1580</v>
      </c>
      <c r="N195" s="129">
        <v>5949</v>
      </c>
      <c r="O195" s="129">
        <v>2561</v>
      </c>
      <c r="P195" s="130">
        <v>10090</v>
      </c>
      <c r="Q195" s="114">
        <f>Tabela1[[#This Row],[COF_MUN]]/Tabela1[[#This Row],[Total de Alunos]]*Tabela1[[#This Row],[TtAlunosPré]]</f>
        <v>0</v>
      </c>
      <c r="R195" s="114">
        <f>Tabela1[[#This Row],[COF_NUTSIII]]/Tabela1[[#This Row],[Total de Alunos]]*Tabela1[[#This Row],[TtAlunosPré]]</f>
        <v>0</v>
      </c>
      <c r="S195" s="114">
        <f>Tabela1[[#This Row],[COF_NUTSIII+MUN]]/Tabela1[[#This Row],[Total de Alunos]]*Tabela1[[#This Row],[TtAlunosPré]]</f>
        <v>0</v>
      </c>
      <c r="T195" s="114">
        <f>Tabela1[[#This Row],[COF_MUN]]/Tabela1[[#This Row],[Total de Alunos]]*Tabela1[[#This Row],[TtAlunos_Básico]]</f>
        <v>0</v>
      </c>
      <c r="U195" s="114">
        <f>Tabela1[[#This Row],[COF_NUTSIII]]/Tabela1[[#This Row],[Total de Alunos]]*Tabela1[[#This Row],[TtAlunos_Básico]]</f>
        <v>0</v>
      </c>
      <c r="V195" s="114">
        <f>Tabela1[[#This Row],[COF_NUTSIII+MUN]]/Tabela1[[#This Row],[Total de Alunos]]*Tabela1[[#This Row],[TtAlunos_Básico]]</f>
        <v>0</v>
      </c>
      <c r="W195" s="114">
        <f>Tabela1[[#This Row],[COF_MUN]]/Tabela1[[#This Row],[Total de Alunos]]*Tabela1[[#This Row],[TtAlunos_Secundário]]</f>
        <v>0</v>
      </c>
      <c r="X195" s="114">
        <f>Tabela1[[#This Row],[COF_NUTSIII]]/Tabela1[[#This Row],[Total de Alunos]]*Tabela1[[#This Row],[TtAlunos_Secundário]]</f>
        <v>0</v>
      </c>
      <c r="Y195" s="114">
        <f>Tabela1[[#This Row],[COF_NUTSIII+MUN]]/Tabela1[[#This Row],[Total de Alunos]]*Tabela1[[#This Row],[TtAlunos_Secundário]]</f>
        <v>0</v>
      </c>
      <c r="AA195" s="146"/>
    </row>
    <row r="196" spans="1:27" x14ac:dyDescent="0.3">
      <c r="A196" s="76">
        <v>1312</v>
      </c>
      <c r="B196" s="76" t="s">
        <v>350</v>
      </c>
      <c r="C196" s="76" t="s">
        <v>353</v>
      </c>
      <c r="D196" s="76" t="s">
        <v>408</v>
      </c>
      <c r="E196" s="76" t="s">
        <v>409</v>
      </c>
      <c r="F196" s="76" t="s">
        <v>325</v>
      </c>
      <c r="G196" s="76" t="s">
        <v>299</v>
      </c>
      <c r="H196" s="76" t="s">
        <v>448</v>
      </c>
      <c r="I196" s="76" t="s">
        <v>448</v>
      </c>
      <c r="J196" s="118">
        <v>1011391.87</v>
      </c>
      <c r="K196" s="119">
        <v>52941.176470588238</v>
      </c>
      <c r="L196" s="120">
        <v>1064333.0464705883</v>
      </c>
      <c r="M196" s="128">
        <v>6724</v>
      </c>
      <c r="N196" s="129">
        <v>22812</v>
      </c>
      <c r="O196" s="129">
        <v>12413</v>
      </c>
      <c r="P196" s="130">
        <v>41949</v>
      </c>
      <c r="Q196" s="114">
        <f>Tabela1[[#This Row],[COF_MUN]]/Tabela1[[#This Row],[Total de Alunos]]*Tabela1[[#This Row],[TtAlunosPré]]</f>
        <v>162115.87722901619</v>
      </c>
      <c r="R196" s="114">
        <f>Tabela1[[#This Row],[COF_NUTSIII]]/Tabela1[[#This Row],[Total de Alunos]]*Tabela1[[#This Row],[TtAlunosPré]]</f>
        <v>8485.9346012595142</v>
      </c>
      <c r="S196" s="114">
        <f>Tabela1[[#This Row],[COF_NUTSIII+MUN]]/Tabela1[[#This Row],[Total de Alunos]]*Tabela1[[#This Row],[TtAlunosPré]]</f>
        <v>170601.81183027569</v>
      </c>
      <c r="T196" s="114">
        <f>Tabela1[[#This Row],[COF_MUN]]/Tabela1[[#This Row],[Total de Alunos]]*Tabela1[[#This Row],[TtAlunos_Básico]]</f>
        <v>549998.12482872058</v>
      </c>
      <c r="U196" s="114">
        <f>Tabela1[[#This Row],[COF_NUTSIII]]/Tabela1[[#This Row],[Total de Alunos]]*Tabela1[[#This Row],[TtAlunos_Básico]]</f>
        <v>28789.580625212973</v>
      </c>
      <c r="V196" s="114">
        <f>Tabela1[[#This Row],[COF_NUTSIII+MUN]]/Tabela1[[#This Row],[Total de Alunos]]*Tabela1[[#This Row],[TtAlunos_Básico]]</f>
        <v>578787.70545393357</v>
      </c>
      <c r="W196" s="114">
        <f>Tabela1[[#This Row],[COF_MUN]]/Tabela1[[#This Row],[Total de Alunos]]*Tabela1[[#This Row],[TtAlunos_Secundário]]</f>
        <v>299277.86794226326</v>
      </c>
      <c r="X196" s="114">
        <f>Tabela1[[#This Row],[COF_NUTSIII]]/Tabela1[[#This Row],[Total de Alunos]]*Tabela1[[#This Row],[TtAlunos_Secundário]]</f>
        <v>15665.661244115756</v>
      </c>
      <c r="Y196" s="114">
        <f>Tabela1[[#This Row],[COF_NUTSIII+MUN]]/Tabela1[[#This Row],[Total de Alunos]]*Tabela1[[#This Row],[TtAlunos_Secundário]]</f>
        <v>314943.52918637899</v>
      </c>
      <c r="AA196" s="146"/>
    </row>
    <row r="197" spans="1:27" x14ac:dyDescent="0.3">
      <c r="A197" s="76">
        <v>1016</v>
      </c>
      <c r="B197" s="76" t="s">
        <v>350</v>
      </c>
      <c r="C197" s="76" t="s">
        <v>353</v>
      </c>
      <c r="D197" s="76" t="s">
        <v>484</v>
      </c>
      <c r="E197" s="76" t="s">
        <v>485</v>
      </c>
      <c r="F197" s="76" t="s">
        <v>337</v>
      </c>
      <c r="G197" s="76" t="s">
        <v>310</v>
      </c>
      <c r="H197" s="76" t="s">
        <v>556</v>
      </c>
      <c r="I197" s="76" t="s">
        <v>606</v>
      </c>
      <c r="J197" s="118">
        <v>0</v>
      </c>
      <c r="K197" s="119">
        <v>219794.57400000002</v>
      </c>
      <c r="L197" s="120">
        <v>219794.57400000002</v>
      </c>
      <c r="M197" s="128">
        <v>554</v>
      </c>
      <c r="N197" s="129">
        <v>1968</v>
      </c>
      <c r="O197" s="129">
        <v>718</v>
      </c>
      <c r="P197" s="130">
        <v>3240</v>
      </c>
      <c r="Q197" s="114">
        <f>Tabela1[[#This Row],[COF_MUN]]/Tabela1[[#This Row],[Total de Alunos]]*Tabela1[[#This Row],[TtAlunosPré]]</f>
        <v>0</v>
      </c>
      <c r="R197" s="114">
        <f>Tabela1[[#This Row],[COF_NUTSIII]]/Tabela1[[#This Row],[Total de Alunos]]*Tabela1[[#This Row],[TtAlunosPré]]</f>
        <v>37582.158640740745</v>
      </c>
      <c r="S197" s="114">
        <f>Tabela1[[#This Row],[COF_NUTSIII+MUN]]/Tabela1[[#This Row],[Total de Alunos]]*Tabela1[[#This Row],[TtAlunosPré]]</f>
        <v>37582.158640740745</v>
      </c>
      <c r="T197" s="114">
        <f>Tabela1[[#This Row],[COF_MUN]]/Tabela1[[#This Row],[Total de Alunos]]*Tabela1[[#This Row],[TtAlunos_Básico]]</f>
        <v>0</v>
      </c>
      <c r="U197" s="114">
        <f>Tabela1[[#This Row],[COF_NUTSIII]]/Tabela1[[#This Row],[Total de Alunos]]*Tabela1[[#This Row],[TtAlunos_Básico]]</f>
        <v>133504.85235555557</v>
      </c>
      <c r="V197" s="114">
        <f>Tabela1[[#This Row],[COF_NUTSIII+MUN]]/Tabela1[[#This Row],[Total de Alunos]]*Tabela1[[#This Row],[TtAlunos_Básico]]</f>
        <v>133504.85235555557</v>
      </c>
      <c r="W197" s="114">
        <f>Tabela1[[#This Row],[COF_MUN]]/Tabela1[[#This Row],[Total de Alunos]]*Tabela1[[#This Row],[TtAlunos_Secundário]]</f>
        <v>0</v>
      </c>
      <c r="X197" s="114">
        <f>Tabela1[[#This Row],[COF_NUTSIII]]/Tabela1[[#This Row],[Total de Alunos]]*Tabela1[[#This Row],[TtAlunos_Secundário]]</f>
        <v>48707.563003703704</v>
      </c>
      <c r="Y197" s="114">
        <f>Tabela1[[#This Row],[COF_NUTSIII+MUN]]/Tabela1[[#This Row],[Total de Alunos]]*Tabela1[[#This Row],[TtAlunos_Secundário]]</f>
        <v>48707.563003703704</v>
      </c>
      <c r="AA197" s="146"/>
    </row>
    <row r="198" spans="1:27" x14ac:dyDescent="0.3">
      <c r="A198" s="76">
        <v>309</v>
      </c>
      <c r="B198" s="76" t="s">
        <v>350</v>
      </c>
      <c r="C198" s="76" t="s">
        <v>353</v>
      </c>
      <c r="D198" s="76" t="s">
        <v>408</v>
      </c>
      <c r="E198" s="76" t="s">
        <v>409</v>
      </c>
      <c r="F198" s="76" t="s">
        <v>326</v>
      </c>
      <c r="G198" s="76">
        <v>119</v>
      </c>
      <c r="H198" s="76" t="s">
        <v>463</v>
      </c>
      <c r="I198" s="76" t="s">
        <v>468</v>
      </c>
      <c r="J198" s="118">
        <v>161199.34</v>
      </c>
      <c r="K198" s="119">
        <v>425629.25624999998</v>
      </c>
      <c r="L198" s="120">
        <v>586828.59624999994</v>
      </c>
      <c r="M198" s="128">
        <v>459</v>
      </c>
      <c r="N198" s="129">
        <v>1817</v>
      </c>
      <c r="O198" s="129">
        <v>741</v>
      </c>
      <c r="P198" s="130">
        <v>3017</v>
      </c>
      <c r="Q198" s="114">
        <f>Tabela1[[#This Row],[COF_MUN]]/Tabela1[[#This Row],[Total de Alunos]]*Tabela1[[#This Row],[TtAlunosPré]]</f>
        <v>24524.526702021874</v>
      </c>
      <c r="R198" s="114">
        <f>Tabela1[[#This Row],[COF_NUTSIII]]/Tabela1[[#This Row],[Total de Alunos]]*Tabela1[[#This Row],[TtAlunosPré]]</f>
        <v>64754.334974726546</v>
      </c>
      <c r="S198" s="114">
        <f>Tabela1[[#This Row],[COF_NUTSIII+MUN]]/Tabela1[[#This Row],[Total de Alunos]]*Tabela1[[#This Row],[TtAlunosPré]]</f>
        <v>89278.86167674842</v>
      </c>
      <c r="T198" s="114">
        <f>Tabela1[[#This Row],[COF_MUN]]/Tabela1[[#This Row],[Total de Alunos]]*Tabela1[[#This Row],[TtAlunos_Básico]]</f>
        <v>97082.930321511434</v>
      </c>
      <c r="U198" s="114">
        <f>Tabela1[[#This Row],[COF_NUTSIII]]/Tabela1[[#This Row],[Total de Alunos]]*Tabela1[[#This Row],[TtAlunos_Básico]]</f>
        <v>256336.87723110704</v>
      </c>
      <c r="V198" s="114">
        <f>Tabela1[[#This Row],[COF_NUTSIII+MUN]]/Tabela1[[#This Row],[Total de Alunos]]*Tabela1[[#This Row],[TtAlunos_Básico]]</f>
        <v>353419.80755261844</v>
      </c>
      <c r="W198" s="114">
        <f>Tabela1[[#This Row],[COF_MUN]]/Tabela1[[#This Row],[Total de Alunos]]*Tabela1[[#This Row],[TtAlunos_Secundário]]</f>
        <v>39591.882976466688</v>
      </c>
      <c r="X198" s="114">
        <f>Tabela1[[#This Row],[COF_NUTSIII]]/Tabela1[[#This Row],[Total de Alunos]]*Tabela1[[#This Row],[TtAlunos_Secundário]]</f>
        <v>104538.04404416638</v>
      </c>
      <c r="Y198" s="114">
        <f>Tabela1[[#This Row],[COF_NUTSIII+MUN]]/Tabela1[[#This Row],[Total de Alunos]]*Tabela1[[#This Row],[TtAlunos_Secundário]]</f>
        <v>144129.92702063307</v>
      </c>
      <c r="AA198" s="146"/>
    </row>
    <row r="199" spans="1:27" x14ac:dyDescent="0.3">
      <c r="A199" s="76">
        <v>1313</v>
      </c>
      <c r="B199" s="76" t="s">
        <v>350</v>
      </c>
      <c r="C199" s="76" t="s">
        <v>353</v>
      </c>
      <c r="D199" s="76" t="s">
        <v>408</v>
      </c>
      <c r="E199" s="76" t="s">
        <v>409</v>
      </c>
      <c r="F199" s="76" t="s">
        <v>325</v>
      </c>
      <c r="G199" s="76" t="s">
        <v>299</v>
      </c>
      <c r="H199" s="76" t="s">
        <v>448</v>
      </c>
      <c r="I199" s="76" t="s">
        <v>454</v>
      </c>
      <c r="J199" s="118">
        <v>356803.93</v>
      </c>
      <c r="K199" s="119">
        <v>52941.176470588238</v>
      </c>
      <c r="L199" s="120">
        <v>409745.10647058825</v>
      </c>
      <c r="M199" s="128">
        <v>1576</v>
      </c>
      <c r="N199" s="129">
        <v>6392</v>
      </c>
      <c r="O199" s="129">
        <v>2459</v>
      </c>
      <c r="P199" s="130">
        <v>10427</v>
      </c>
      <c r="Q199" s="114">
        <f>Tabela1[[#This Row],[COF_MUN]]/Tabela1[[#This Row],[Total de Alunos]]*Tabela1[[#This Row],[TtAlunosPré]]</f>
        <v>53929.509320034522</v>
      </c>
      <c r="R199" s="114">
        <f>Tabela1[[#This Row],[COF_NUTSIII]]/Tabela1[[#This Row],[Total de Alunos]]*Tabela1[[#This Row],[TtAlunosPré]]</f>
        <v>8001.8503996976178</v>
      </c>
      <c r="S199" s="114">
        <f>Tabela1[[#This Row],[COF_NUTSIII+MUN]]/Tabela1[[#This Row],[Total de Alunos]]*Tabela1[[#This Row],[TtAlunosPré]]</f>
        <v>61931.359719732151</v>
      </c>
      <c r="T199" s="114">
        <f>Tabela1[[#This Row],[COF_MUN]]/Tabela1[[#This Row],[Total de Alunos]]*Tabela1[[#This Row],[TtAlunos_Básico]]</f>
        <v>218729.3296787187</v>
      </c>
      <c r="U199" s="114">
        <f>Tabela1[[#This Row],[COF_NUTSIII]]/Tabela1[[#This Row],[Total de Alunos]]*Tabela1[[#This Row],[TtAlunos_Básico]]</f>
        <v>32454.205428215209</v>
      </c>
      <c r="V199" s="114">
        <f>Tabela1[[#This Row],[COF_NUTSIII+MUN]]/Tabela1[[#This Row],[Total de Alunos]]*Tabela1[[#This Row],[TtAlunos_Básico]]</f>
        <v>251183.53510693394</v>
      </c>
      <c r="W199" s="114">
        <f>Tabela1[[#This Row],[COF_MUN]]/Tabela1[[#This Row],[Total de Alunos]]*Tabela1[[#This Row],[TtAlunos_Secundário]]</f>
        <v>84145.091001246765</v>
      </c>
      <c r="X199" s="114">
        <f>Tabela1[[#This Row],[COF_NUTSIII]]/Tabela1[[#This Row],[Total de Alunos]]*Tabela1[[#This Row],[TtAlunos_Secundário]]</f>
        <v>12485.120642675407</v>
      </c>
      <c r="Y199" s="114">
        <f>Tabela1[[#This Row],[COF_NUTSIII+MUN]]/Tabela1[[#This Row],[Total de Alunos]]*Tabela1[[#This Row],[TtAlunos_Secundário]]</f>
        <v>96630.211643922172</v>
      </c>
      <c r="AA199" s="146"/>
    </row>
    <row r="200" spans="1:27" x14ac:dyDescent="0.3">
      <c r="A200" s="76">
        <v>508</v>
      </c>
      <c r="B200" s="76" t="s">
        <v>350</v>
      </c>
      <c r="C200" s="76" t="s">
        <v>353</v>
      </c>
      <c r="D200" s="76" t="s">
        <v>484</v>
      </c>
      <c r="E200" s="76" t="s">
        <v>485</v>
      </c>
      <c r="F200" s="76" t="s">
        <v>328</v>
      </c>
      <c r="G200" s="76" t="s">
        <v>306</v>
      </c>
      <c r="H200" s="76" t="s">
        <v>486</v>
      </c>
      <c r="I200" s="76" t="s">
        <v>490</v>
      </c>
      <c r="J200" s="118">
        <v>0</v>
      </c>
      <c r="K200" s="119">
        <v>369731.88500000001</v>
      </c>
      <c r="L200" s="120">
        <v>369731.88500000001</v>
      </c>
      <c r="M200" s="128">
        <v>116</v>
      </c>
      <c r="N200" s="129">
        <v>411</v>
      </c>
      <c r="O200" s="129">
        <v>138</v>
      </c>
      <c r="P200" s="130">
        <v>665</v>
      </c>
      <c r="Q200" s="114">
        <f>Tabela1[[#This Row],[COF_MUN]]/Tabela1[[#This Row],[Total de Alunos]]*Tabela1[[#This Row],[TtAlunosPré]]</f>
        <v>0</v>
      </c>
      <c r="R200" s="114">
        <f>Tabela1[[#This Row],[COF_NUTSIII]]/Tabela1[[#This Row],[Total de Alunos]]*Tabela1[[#This Row],[TtAlunosPré]]</f>
        <v>64494.584451127819</v>
      </c>
      <c r="S200" s="114">
        <f>Tabela1[[#This Row],[COF_NUTSIII+MUN]]/Tabela1[[#This Row],[Total de Alunos]]*Tabela1[[#This Row],[TtAlunosPré]]</f>
        <v>64494.584451127819</v>
      </c>
      <c r="T200" s="114">
        <f>Tabela1[[#This Row],[COF_MUN]]/Tabela1[[#This Row],[Total de Alunos]]*Tabela1[[#This Row],[TtAlunos_Básico]]</f>
        <v>0</v>
      </c>
      <c r="U200" s="114">
        <f>Tabela1[[#This Row],[COF_NUTSIII]]/Tabela1[[#This Row],[Total de Alunos]]*Tabela1[[#This Row],[TtAlunos_Básico]]</f>
        <v>228510.98456390976</v>
      </c>
      <c r="V200" s="114">
        <f>Tabela1[[#This Row],[COF_NUTSIII+MUN]]/Tabela1[[#This Row],[Total de Alunos]]*Tabela1[[#This Row],[TtAlunos_Básico]]</f>
        <v>228510.98456390976</v>
      </c>
      <c r="W200" s="114">
        <f>Tabela1[[#This Row],[COF_MUN]]/Tabela1[[#This Row],[Total de Alunos]]*Tabela1[[#This Row],[TtAlunos_Secundário]]</f>
        <v>0</v>
      </c>
      <c r="X200" s="114">
        <f>Tabela1[[#This Row],[COF_NUTSIII]]/Tabela1[[#This Row],[Total de Alunos]]*Tabela1[[#This Row],[TtAlunos_Secundário]]</f>
        <v>76726.315984962406</v>
      </c>
      <c r="Y200" s="114">
        <f>Tabela1[[#This Row],[COF_NUTSIII+MUN]]/Tabela1[[#This Row],[Total de Alunos]]*Tabela1[[#This Row],[TtAlunos_Secundário]]</f>
        <v>76726.315984962406</v>
      </c>
      <c r="AA200" s="146"/>
    </row>
    <row r="201" spans="1:27" x14ac:dyDescent="0.3">
      <c r="A201" s="76">
        <v>710</v>
      </c>
      <c r="B201" s="76" t="s">
        <v>350</v>
      </c>
      <c r="C201" s="76" t="s">
        <v>353</v>
      </c>
      <c r="D201" s="76" t="s">
        <v>354</v>
      </c>
      <c r="E201" s="76" t="s">
        <v>355</v>
      </c>
      <c r="F201" s="76" t="s">
        <v>319</v>
      </c>
      <c r="G201" s="76">
        <v>187</v>
      </c>
      <c r="H201" s="76" t="s">
        <v>356</v>
      </c>
      <c r="I201" s="76" t="s">
        <v>365</v>
      </c>
      <c r="J201" s="118">
        <v>152488.95000000001</v>
      </c>
      <c r="K201" s="119">
        <v>40190.05071428571</v>
      </c>
      <c r="L201" s="120">
        <v>192679.00071428571</v>
      </c>
      <c r="M201" s="128">
        <v>136</v>
      </c>
      <c r="N201" s="129">
        <v>478</v>
      </c>
      <c r="O201" s="129">
        <v>120</v>
      </c>
      <c r="P201" s="130">
        <v>734</v>
      </c>
      <c r="Q201" s="114">
        <f>Tabela1[[#This Row],[COF_MUN]]/Tabela1[[#This Row],[Total de Alunos]]*Tabela1[[#This Row],[TtAlunosPré]]</f>
        <v>28254.083378746593</v>
      </c>
      <c r="R201" s="114">
        <f>Tabela1[[#This Row],[COF_NUTSIII]]/Tabela1[[#This Row],[Total de Alunos]]*Tabela1[[#This Row],[TtAlunosPré]]</f>
        <v>7446.6578980147906</v>
      </c>
      <c r="S201" s="114">
        <f>Tabela1[[#This Row],[COF_NUTSIII+MUN]]/Tabela1[[#This Row],[Total de Alunos]]*Tabela1[[#This Row],[TtAlunosPré]]</f>
        <v>35700.741276761386</v>
      </c>
      <c r="T201" s="114">
        <f>Tabela1[[#This Row],[COF_MUN]]/Tabela1[[#This Row],[Total de Alunos]]*Tabela1[[#This Row],[TtAlunos_Básico]]</f>
        <v>99304.793051771121</v>
      </c>
      <c r="U201" s="114">
        <f>Tabela1[[#This Row],[COF_NUTSIII]]/Tabela1[[#This Row],[Total de Alunos]]*Tabela1[[#This Row],[TtAlunos_Básico]]</f>
        <v>26172.812318022574</v>
      </c>
      <c r="V201" s="114">
        <f>Tabela1[[#This Row],[COF_NUTSIII+MUN]]/Tabela1[[#This Row],[Total de Alunos]]*Tabela1[[#This Row],[TtAlunos_Básico]]</f>
        <v>125477.60536979369</v>
      </c>
      <c r="W201" s="114">
        <f>Tabela1[[#This Row],[COF_MUN]]/Tabela1[[#This Row],[Total de Alunos]]*Tabela1[[#This Row],[TtAlunos_Secundário]]</f>
        <v>24930.073569482291</v>
      </c>
      <c r="X201" s="114">
        <f>Tabela1[[#This Row],[COF_NUTSIII]]/Tabela1[[#This Row],[Total de Alunos]]*Tabela1[[#This Row],[TtAlunos_Secundário]]</f>
        <v>6570.5804982483451</v>
      </c>
      <c r="Y201" s="114">
        <f>Tabela1[[#This Row],[COF_NUTSIII+MUN]]/Tabela1[[#This Row],[Total de Alunos]]*Tabela1[[#This Row],[TtAlunos_Secundário]]</f>
        <v>31500.654067730633</v>
      </c>
      <c r="AA201" s="146"/>
    </row>
    <row r="202" spans="1:27" x14ac:dyDescent="0.3">
      <c r="A202" s="76">
        <v>711</v>
      </c>
      <c r="B202" s="76" t="s">
        <v>350</v>
      </c>
      <c r="C202" s="76" t="s">
        <v>353</v>
      </c>
      <c r="D202" s="76" t="s">
        <v>354</v>
      </c>
      <c r="E202" s="76" t="s">
        <v>355</v>
      </c>
      <c r="F202" s="76" t="s">
        <v>319</v>
      </c>
      <c r="G202" s="76">
        <v>187</v>
      </c>
      <c r="H202" s="76" t="s">
        <v>356</v>
      </c>
      <c r="I202" s="76" t="s">
        <v>366</v>
      </c>
      <c r="J202" s="118">
        <v>316531.5</v>
      </c>
      <c r="K202" s="119">
        <v>40190.05071428571</v>
      </c>
      <c r="L202" s="120">
        <v>356721.55071428569</v>
      </c>
      <c r="M202" s="128">
        <v>262</v>
      </c>
      <c r="N202" s="129">
        <v>907</v>
      </c>
      <c r="O202" s="129">
        <v>316</v>
      </c>
      <c r="P202" s="130">
        <v>1485</v>
      </c>
      <c r="Q202" s="114">
        <f>Tabela1[[#This Row],[COF_MUN]]/Tabela1[[#This Row],[Total de Alunos]]*Tabela1[[#This Row],[TtAlunosPré]]</f>
        <v>55845.961616161621</v>
      </c>
      <c r="R202" s="114">
        <f>Tabela1[[#This Row],[COF_NUTSIII]]/Tabela1[[#This Row],[Total de Alunos]]*Tabela1[[#This Row],[TtAlunosPré]]</f>
        <v>7090.7698903318897</v>
      </c>
      <c r="S202" s="114">
        <f>Tabela1[[#This Row],[COF_NUTSIII+MUN]]/Tabela1[[#This Row],[Total de Alunos]]*Tabela1[[#This Row],[TtAlunosPré]]</f>
        <v>62936.731506493503</v>
      </c>
      <c r="T202" s="114">
        <f>Tabela1[[#This Row],[COF_MUN]]/Tabela1[[#This Row],[Total de Alunos]]*Tabela1[[#This Row],[TtAlunos_Básico]]</f>
        <v>193329.34040404041</v>
      </c>
      <c r="U202" s="114">
        <f>Tabela1[[#This Row],[COF_NUTSIII]]/Tabela1[[#This Row],[Total de Alunos]]*Tabela1[[#This Row],[TtAlunos_Básico]]</f>
        <v>24547.054544011542</v>
      </c>
      <c r="V202" s="114">
        <f>Tabela1[[#This Row],[COF_NUTSIII+MUN]]/Tabela1[[#This Row],[Total de Alunos]]*Tabela1[[#This Row],[TtAlunos_Básico]]</f>
        <v>217876.39494805195</v>
      </c>
      <c r="W202" s="114">
        <f>Tabela1[[#This Row],[COF_MUN]]/Tabela1[[#This Row],[Total de Alunos]]*Tabela1[[#This Row],[TtAlunos_Secundário]]</f>
        <v>67356.197979797988</v>
      </c>
      <c r="X202" s="114">
        <f>Tabela1[[#This Row],[COF_NUTSIII]]/Tabela1[[#This Row],[Total de Alunos]]*Tabela1[[#This Row],[TtAlunos_Secundário]]</f>
        <v>8552.2262799422788</v>
      </c>
      <c r="Y202" s="114">
        <f>Tabela1[[#This Row],[COF_NUTSIII+MUN]]/Tabela1[[#This Row],[Total de Alunos]]*Tabela1[[#This Row],[TtAlunos_Secundário]]</f>
        <v>75908.424259740263</v>
      </c>
      <c r="AA202" s="146"/>
    </row>
    <row r="203" spans="1:27" x14ac:dyDescent="0.3">
      <c r="A203" s="76">
        <v>1813</v>
      </c>
      <c r="B203" s="76" t="s">
        <v>350</v>
      </c>
      <c r="C203" s="76" t="s">
        <v>353</v>
      </c>
      <c r="D203" s="76" t="s">
        <v>408</v>
      </c>
      <c r="E203" s="76" t="s">
        <v>409</v>
      </c>
      <c r="F203" s="76" t="s">
        <v>338</v>
      </c>
      <c r="G203" s="76" t="s">
        <v>296</v>
      </c>
      <c r="H203" s="76" t="s">
        <v>513</v>
      </c>
      <c r="I203" s="76" t="s">
        <v>617</v>
      </c>
      <c r="J203" s="118">
        <v>0</v>
      </c>
      <c r="K203" s="119">
        <v>608447.2854545454</v>
      </c>
      <c r="L203" s="120">
        <v>608447.2854545454</v>
      </c>
      <c r="M203" s="128">
        <v>211</v>
      </c>
      <c r="N203" s="129">
        <v>783</v>
      </c>
      <c r="O203" s="129">
        <v>327</v>
      </c>
      <c r="P203" s="130">
        <v>1321</v>
      </c>
      <c r="Q203" s="114">
        <f>Tabela1[[#This Row],[COF_MUN]]/Tabela1[[#This Row],[Total de Alunos]]*Tabela1[[#This Row],[TtAlunosPré]]</f>
        <v>0</v>
      </c>
      <c r="R203" s="114">
        <f>Tabela1[[#This Row],[COF_NUTSIII]]/Tabela1[[#This Row],[Total de Alunos]]*Tabela1[[#This Row],[TtAlunosPré]]</f>
        <v>97185.751121051537</v>
      </c>
      <c r="S203" s="114">
        <f>Tabela1[[#This Row],[COF_NUTSIII+MUN]]/Tabela1[[#This Row],[Total de Alunos]]*Tabela1[[#This Row],[TtAlunosPré]]</f>
        <v>97185.751121051537</v>
      </c>
      <c r="T203" s="114">
        <f>Tabela1[[#This Row],[COF_MUN]]/Tabela1[[#This Row],[Total de Alunos]]*Tabela1[[#This Row],[TtAlunos_Básico]]</f>
        <v>0</v>
      </c>
      <c r="U203" s="114">
        <f>Tabela1[[#This Row],[COF_NUTSIII]]/Tabela1[[#This Row],[Total de Alunos]]*Tabela1[[#This Row],[TtAlunos_Básico]]</f>
        <v>360646.64989470784</v>
      </c>
      <c r="V203" s="114">
        <f>Tabela1[[#This Row],[COF_NUTSIII+MUN]]/Tabela1[[#This Row],[Total de Alunos]]*Tabela1[[#This Row],[TtAlunos_Básico]]</f>
        <v>360646.64989470784</v>
      </c>
      <c r="W203" s="114">
        <f>Tabela1[[#This Row],[COF_MUN]]/Tabela1[[#This Row],[Total de Alunos]]*Tabela1[[#This Row],[TtAlunos_Secundário]]</f>
        <v>0</v>
      </c>
      <c r="X203" s="114">
        <f>Tabela1[[#This Row],[COF_NUTSIII]]/Tabela1[[#This Row],[Total de Alunos]]*Tabela1[[#This Row],[TtAlunos_Secundário]]</f>
        <v>150614.88443878602</v>
      </c>
      <c r="Y203" s="114">
        <f>Tabela1[[#This Row],[COF_NUTSIII+MUN]]/Tabela1[[#This Row],[Total de Alunos]]*Tabela1[[#This Row],[TtAlunos_Secundário]]</f>
        <v>150614.88443878602</v>
      </c>
      <c r="AA203" s="146"/>
    </row>
    <row r="204" spans="1:27" x14ac:dyDescent="0.3">
      <c r="A204" s="76">
        <v>1709</v>
      </c>
      <c r="B204" s="76" t="s">
        <v>350</v>
      </c>
      <c r="C204" s="76" t="s">
        <v>353</v>
      </c>
      <c r="D204" s="76" t="s">
        <v>408</v>
      </c>
      <c r="E204" s="76" t="s">
        <v>409</v>
      </c>
      <c r="F204" s="76" t="s">
        <v>323</v>
      </c>
      <c r="G204" s="76" t="s">
        <v>300</v>
      </c>
      <c r="H204" s="76" t="s">
        <v>420</v>
      </c>
      <c r="I204" s="76" t="s">
        <v>424</v>
      </c>
      <c r="J204" s="118">
        <v>335163.62</v>
      </c>
      <c r="K204" s="119">
        <v>29750</v>
      </c>
      <c r="L204" s="120">
        <v>364913.62</v>
      </c>
      <c r="M204" s="128">
        <v>133</v>
      </c>
      <c r="N204" s="129">
        <v>443</v>
      </c>
      <c r="O204" s="129">
        <v>161</v>
      </c>
      <c r="P204" s="130">
        <v>737</v>
      </c>
      <c r="Q204" s="114">
        <f>Tabela1[[#This Row],[COF_MUN]]/Tabela1[[#This Row],[Total de Alunos]]*Tabela1[[#This Row],[TtAlunosPré]]</f>
        <v>60484.072537313434</v>
      </c>
      <c r="R204" s="114">
        <f>Tabela1[[#This Row],[COF_NUTSIII]]/Tabela1[[#This Row],[Total de Alunos]]*Tabela1[[#This Row],[TtAlunosPré]]</f>
        <v>5368.7245590230659</v>
      </c>
      <c r="S204" s="114">
        <f>Tabela1[[#This Row],[COF_NUTSIII+MUN]]/Tabela1[[#This Row],[Total de Alunos]]*Tabela1[[#This Row],[TtAlunosPré]]</f>
        <v>65852.797096336493</v>
      </c>
      <c r="T204" s="114">
        <f>Tabela1[[#This Row],[COF_MUN]]/Tabela1[[#This Row],[Total de Alunos]]*Tabela1[[#This Row],[TtAlunos_Básico]]</f>
        <v>201461.98597014925</v>
      </c>
      <c r="U204" s="114">
        <f>Tabela1[[#This Row],[COF_NUTSIII]]/Tabela1[[#This Row],[Total de Alunos]]*Tabela1[[#This Row],[TtAlunos_Básico]]</f>
        <v>17882.293080054274</v>
      </c>
      <c r="V204" s="114">
        <f>Tabela1[[#This Row],[COF_NUTSIII+MUN]]/Tabela1[[#This Row],[Total de Alunos]]*Tabela1[[#This Row],[TtAlunos_Básico]]</f>
        <v>219344.27905020351</v>
      </c>
      <c r="W204" s="114">
        <f>Tabela1[[#This Row],[COF_MUN]]/Tabela1[[#This Row],[Total de Alunos]]*Tabela1[[#This Row],[TtAlunos_Secundário]]</f>
        <v>73217.561492537308</v>
      </c>
      <c r="X204" s="114">
        <f>Tabela1[[#This Row],[COF_NUTSIII]]/Tabela1[[#This Row],[Total de Alunos]]*Tabela1[[#This Row],[TtAlunos_Secundário]]</f>
        <v>6498.9823609226587</v>
      </c>
      <c r="Y204" s="114">
        <f>Tabela1[[#This Row],[COF_NUTSIII+MUN]]/Tabela1[[#This Row],[Total de Alunos]]*Tabela1[[#This Row],[TtAlunos_Secundário]]</f>
        <v>79716.543853459967</v>
      </c>
      <c r="AA204" s="146"/>
    </row>
    <row r="205" spans="1:27" x14ac:dyDescent="0.3">
      <c r="A205" s="76">
        <v>1414</v>
      </c>
      <c r="B205" s="76" t="s">
        <v>350</v>
      </c>
      <c r="C205" s="76" t="s">
        <v>353</v>
      </c>
      <c r="D205" s="76" t="s">
        <v>354</v>
      </c>
      <c r="E205" s="76" t="s">
        <v>355</v>
      </c>
      <c r="F205" s="76" t="s">
        <v>332</v>
      </c>
      <c r="G205" s="76">
        <v>185</v>
      </c>
      <c r="H205" s="76" t="s">
        <v>532</v>
      </c>
      <c r="I205" s="76" t="s">
        <v>541</v>
      </c>
      <c r="J205" s="118">
        <v>406575.59</v>
      </c>
      <c r="K205" s="119">
        <v>330088.81818181818</v>
      </c>
      <c r="L205" s="120">
        <v>736664.4081818182</v>
      </c>
      <c r="M205" s="128">
        <v>607</v>
      </c>
      <c r="N205" s="129">
        <v>1864</v>
      </c>
      <c r="O205" s="129">
        <v>856</v>
      </c>
      <c r="P205" s="130">
        <v>3327</v>
      </c>
      <c r="Q205" s="114">
        <f>Tabela1[[#This Row],[COF_MUN]]/Tabela1[[#This Row],[Total de Alunos]]*Tabela1[[#This Row],[TtAlunosPré]]</f>
        <v>74178.353811241366</v>
      </c>
      <c r="R205" s="114">
        <f>Tabela1[[#This Row],[COF_NUTSIII]]/Tabela1[[#This Row],[Total de Alunos]]*Tabela1[[#This Row],[TtAlunosPré]]</f>
        <v>60223.598628302869</v>
      </c>
      <c r="S205" s="114">
        <f>Tabela1[[#This Row],[COF_NUTSIII+MUN]]/Tabela1[[#This Row],[Total de Alunos]]*Tabela1[[#This Row],[TtAlunosPré]]</f>
        <v>134401.95243954423</v>
      </c>
      <c r="T205" s="114">
        <f>Tabela1[[#This Row],[COF_MUN]]/Tabela1[[#This Row],[Total de Alunos]]*Tabela1[[#This Row],[TtAlunos_Básico]]</f>
        <v>227789.87068229637</v>
      </c>
      <c r="U205" s="114">
        <f>Tabela1[[#This Row],[COF_NUTSIII]]/Tabela1[[#This Row],[Total de Alunos]]*Tabela1[[#This Row],[TtAlunos_Básico]]</f>
        <v>184937.04751755609</v>
      </c>
      <c r="V205" s="114">
        <f>Tabela1[[#This Row],[COF_NUTSIII+MUN]]/Tabela1[[#This Row],[Total de Alunos]]*Tabela1[[#This Row],[TtAlunos_Básico]]</f>
        <v>412726.91819985246</v>
      </c>
      <c r="W205" s="114">
        <f>Tabela1[[#This Row],[COF_MUN]]/Tabela1[[#This Row],[Total de Alunos]]*Tabela1[[#This Row],[TtAlunos_Secundário]]</f>
        <v>104607.36550646229</v>
      </c>
      <c r="X205" s="114">
        <f>Tabela1[[#This Row],[COF_NUTSIII]]/Tabela1[[#This Row],[Total de Alunos]]*Tabela1[[#This Row],[TtAlunos_Secundário]]</f>
        <v>84928.172035959229</v>
      </c>
      <c r="Y205" s="114">
        <f>Tabela1[[#This Row],[COF_NUTSIII+MUN]]/Tabela1[[#This Row],[Total de Alunos]]*Tabela1[[#This Row],[TtAlunos_Secundário]]</f>
        <v>189535.53754242152</v>
      </c>
      <c r="AA205" s="146"/>
    </row>
    <row r="206" spans="1:27" x14ac:dyDescent="0.3">
      <c r="A206" s="76">
        <v>1710</v>
      </c>
      <c r="B206" s="76" t="s">
        <v>350</v>
      </c>
      <c r="C206" s="76" t="s">
        <v>353</v>
      </c>
      <c r="D206" s="76" t="s">
        <v>408</v>
      </c>
      <c r="E206" s="76" t="s">
        <v>409</v>
      </c>
      <c r="F206" s="76" t="s">
        <v>331</v>
      </c>
      <c r="G206" s="76" t="s">
        <v>301</v>
      </c>
      <c r="H206" s="76" t="s">
        <v>420</v>
      </c>
      <c r="I206" s="76" t="s">
        <v>524</v>
      </c>
      <c r="J206" s="118">
        <v>258560.65</v>
      </c>
      <c r="K206" s="119">
        <v>11835.449999999999</v>
      </c>
      <c r="L206" s="120">
        <v>270396.09999999998</v>
      </c>
      <c r="M206" s="128">
        <v>84</v>
      </c>
      <c r="N206" s="129">
        <v>382</v>
      </c>
      <c r="O206" s="129">
        <v>146</v>
      </c>
      <c r="P206" s="130">
        <v>612</v>
      </c>
      <c r="Q206" s="114">
        <f>Tabela1[[#This Row],[COF_MUN]]/Tabela1[[#This Row],[Total de Alunos]]*Tabela1[[#This Row],[TtAlunosPré]]</f>
        <v>35488.716666666667</v>
      </c>
      <c r="R206" s="114">
        <f>Tabela1[[#This Row],[COF_NUTSIII]]/Tabela1[[#This Row],[Total de Alunos]]*Tabela1[[#This Row],[TtAlunosPré]]</f>
        <v>1624.4735294117645</v>
      </c>
      <c r="S206" s="114">
        <f>Tabela1[[#This Row],[COF_NUTSIII+MUN]]/Tabela1[[#This Row],[Total de Alunos]]*Tabela1[[#This Row],[TtAlunosPré]]</f>
        <v>37113.190196078431</v>
      </c>
      <c r="T206" s="114">
        <f>Tabela1[[#This Row],[COF_MUN]]/Tabela1[[#This Row],[Total de Alunos]]*Tabela1[[#This Row],[TtAlunos_Básico]]</f>
        <v>161389.1638888889</v>
      </c>
      <c r="U206" s="114">
        <f>Tabela1[[#This Row],[COF_NUTSIII]]/Tabela1[[#This Row],[Total de Alunos]]*Tabela1[[#This Row],[TtAlunos_Básico]]</f>
        <v>7387.4867647058809</v>
      </c>
      <c r="V206" s="114">
        <f>Tabela1[[#This Row],[COF_NUTSIII+MUN]]/Tabela1[[#This Row],[Total de Alunos]]*Tabela1[[#This Row],[TtAlunos_Básico]]</f>
        <v>168776.65065359476</v>
      </c>
      <c r="W206" s="114">
        <f>Tabela1[[#This Row],[COF_MUN]]/Tabela1[[#This Row],[Total de Alunos]]*Tabela1[[#This Row],[TtAlunos_Secundário]]</f>
        <v>61682.769444444442</v>
      </c>
      <c r="X206" s="114">
        <f>Tabela1[[#This Row],[COF_NUTSIII]]/Tabela1[[#This Row],[Total de Alunos]]*Tabela1[[#This Row],[TtAlunos_Secundário]]</f>
        <v>2823.4897058823526</v>
      </c>
      <c r="Y206" s="114">
        <f>Tabela1[[#This Row],[COF_NUTSIII+MUN]]/Tabela1[[#This Row],[Total de Alunos]]*Tabela1[[#This Row],[TtAlunos_Secundário]]</f>
        <v>64506.25915032679</v>
      </c>
      <c r="AA206" s="146"/>
    </row>
    <row r="207" spans="1:27" x14ac:dyDescent="0.3">
      <c r="A207" s="76">
        <v>911</v>
      </c>
      <c r="B207" s="76" t="s">
        <v>350</v>
      </c>
      <c r="C207" s="76" t="s">
        <v>353</v>
      </c>
      <c r="D207" s="76" t="s">
        <v>484</v>
      </c>
      <c r="E207" s="76" t="s">
        <v>485</v>
      </c>
      <c r="F207" s="76" t="s">
        <v>329</v>
      </c>
      <c r="G207" s="76" t="s">
        <v>312</v>
      </c>
      <c r="H207" s="76" t="s">
        <v>492</v>
      </c>
      <c r="I207" s="76" t="s">
        <v>504</v>
      </c>
      <c r="J207" s="118">
        <v>0</v>
      </c>
      <c r="K207" s="119">
        <v>91594.23133333333</v>
      </c>
      <c r="L207" s="120">
        <v>91594.23133333333</v>
      </c>
      <c r="M207" s="128">
        <v>156</v>
      </c>
      <c r="N207" s="129">
        <v>524</v>
      </c>
      <c r="O207" s="129">
        <v>162</v>
      </c>
      <c r="P207" s="130">
        <v>842</v>
      </c>
      <c r="Q207" s="114">
        <f>Tabela1[[#This Row],[COF_MUN]]/Tabela1[[#This Row],[Total de Alunos]]*Tabela1[[#This Row],[TtAlunosPré]]</f>
        <v>0</v>
      </c>
      <c r="R207" s="114">
        <f>Tabela1[[#This Row],[COF_NUTSIII]]/Tabela1[[#This Row],[Total de Alunos]]*Tabela1[[#This Row],[TtAlunosPré]]</f>
        <v>16969.952598574819</v>
      </c>
      <c r="S207" s="114">
        <f>Tabela1[[#This Row],[COF_NUTSIII+MUN]]/Tabela1[[#This Row],[Total de Alunos]]*Tabela1[[#This Row],[TtAlunosPré]]</f>
        <v>16969.952598574819</v>
      </c>
      <c r="T207" s="114">
        <f>Tabela1[[#This Row],[COF_MUN]]/Tabela1[[#This Row],[Total de Alunos]]*Tabela1[[#This Row],[TtAlunos_Básico]]</f>
        <v>0</v>
      </c>
      <c r="U207" s="114">
        <f>Tabela1[[#This Row],[COF_NUTSIII]]/Tabela1[[#This Row],[Total de Alunos]]*Tabela1[[#This Row],[TtAlunos_Básico]]</f>
        <v>57001.635651623117</v>
      </c>
      <c r="V207" s="114">
        <f>Tabela1[[#This Row],[COF_NUTSIII+MUN]]/Tabela1[[#This Row],[Total de Alunos]]*Tabela1[[#This Row],[TtAlunos_Básico]]</f>
        <v>57001.635651623117</v>
      </c>
      <c r="W207" s="114">
        <f>Tabela1[[#This Row],[COF_MUN]]/Tabela1[[#This Row],[Total de Alunos]]*Tabela1[[#This Row],[TtAlunos_Secundário]]</f>
        <v>0</v>
      </c>
      <c r="X207" s="114">
        <f>Tabela1[[#This Row],[COF_NUTSIII]]/Tabela1[[#This Row],[Total de Alunos]]*Tabela1[[#This Row],[TtAlunos_Secundário]]</f>
        <v>17622.64308313539</v>
      </c>
      <c r="Y207" s="114">
        <f>Tabela1[[#This Row],[COF_NUTSIII+MUN]]/Tabela1[[#This Row],[Total de Alunos]]*Tabela1[[#This Row],[TtAlunos_Secundário]]</f>
        <v>17622.64308313539</v>
      </c>
      <c r="AA207" s="146"/>
    </row>
    <row r="208" spans="1:27" x14ac:dyDescent="0.3">
      <c r="A208" s="76">
        <v>1415</v>
      </c>
      <c r="B208" s="76" t="s">
        <v>350</v>
      </c>
      <c r="C208" s="76" t="s">
        <v>353</v>
      </c>
      <c r="D208" s="76" t="s">
        <v>354</v>
      </c>
      <c r="E208" s="76" t="s">
        <v>355</v>
      </c>
      <c r="F208" s="76" t="s">
        <v>332</v>
      </c>
      <c r="G208" s="76">
        <v>185</v>
      </c>
      <c r="H208" s="76" t="s">
        <v>532</v>
      </c>
      <c r="I208" s="76" t="s">
        <v>542</v>
      </c>
      <c r="J208" s="118">
        <v>0</v>
      </c>
      <c r="K208" s="119">
        <v>330088.81818181818</v>
      </c>
      <c r="L208" s="120">
        <v>330088.81818181818</v>
      </c>
      <c r="M208" s="128">
        <v>491</v>
      </c>
      <c r="N208" s="129">
        <v>1771</v>
      </c>
      <c r="O208" s="129">
        <v>911</v>
      </c>
      <c r="P208" s="130">
        <v>3173</v>
      </c>
      <c r="Q208" s="114">
        <f>Tabela1[[#This Row],[COF_MUN]]/Tabela1[[#This Row],[Total de Alunos]]*Tabela1[[#This Row],[TtAlunosPré]]</f>
        <v>0</v>
      </c>
      <c r="R208" s="114">
        <f>Tabela1[[#This Row],[COF_NUTSIII]]/Tabela1[[#This Row],[Total de Alunos]]*Tabela1[[#This Row],[TtAlunosPré]]</f>
        <v>51078.981949975649</v>
      </c>
      <c r="S208" s="114">
        <f>Tabela1[[#This Row],[COF_NUTSIII+MUN]]/Tabela1[[#This Row],[Total de Alunos]]*Tabela1[[#This Row],[TtAlunosPré]]</f>
        <v>51078.981949975649</v>
      </c>
      <c r="T208" s="114">
        <f>Tabela1[[#This Row],[COF_MUN]]/Tabela1[[#This Row],[Total de Alunos]]*Tabela1[[#This Row],[TtAlunos_Básico]]</f>
        <v>0</v>
      </c>
      <c r="U208" s="114">
        <f>Tabela1[[#This Row],[COF_NUTSIII]]/Tabela1[[#This Row],[Total de Alunos]]*Tabela1[[#This Row],[TtAlunos_Básico]]</f>
        <v>184238.03876457611</v>
      </c>
      <c r="V208" s="114">
        <f>Tabela1[[#This Row],[COF_NUTSIII+MUN]]/Tabela1[[#This Row],[Total de Alunos]]*Tabela1[[#This Row],[TtAlunos_Básico]]</f>
        <v>184238.03876457611</v>
      </c>
      <c r="W208" s="114">
        <f>Tabela1[[#This Row],[COF_MUN]]/Tabela1[[#This Row],[Total de Alunos]]*Tabela1[[#This Row],[TtAlunos_Secundário]]</f>
        <v>0</v>
      </c>
      <c r="X208" s="114">
        <f>Tabela1[[#This Row],[COF_NUTSIII]]/Tabela1[[#This Row],[Total de Alunos]]*Tabela1[[#This Row],[TtAlunos_Secundário]]</f>
        <v>94771.797467266428</v>
      </c>
      <c r="Y208" s="114">
        <f>Tabela1[[#This Row],[COF_NUTSIII+MUN]]/Tabela1[[#This Row],[Total de Alunos]]*Tabela1[[#This Row],[TtAlunos_Secundário]]</f>
        <v>94771.797467266428</v>
      </c>
      <c r="AA208" s="146"/>
    </row>
    <row r="209" spans="1:27" x14ac:dyDescent="0.3">
      <c r="A209" s="76">
        <v>1814</v>
      </c>
      <c r="B209" s="76" t="s">
        <v>350</v>
      </c>
      <c r="C209" s="76" t="s">
        <v>353</v>
      </c>
      <c r="D209" s="76" t="s">
        <v>484</v>
      </c>
      <c r="E209" s="76" t="s">
        <v>485</v>
      </c>
      <c r="F209" s="76" t="s">
        <v>340</v>
      </c>
      <c r="G209" s="76" t="s">
        <v>316</v>
      </c>
      <c r="H209" s="76" t="s">
        <v>513</v>
      </c>
      <c r="I209" s="76" t="s">
        <v>633</v>
      </c>
      <c r="J209" s="118">
        <v>0</v>
      </c>
      <c r="K209" s="119">
        <v>341568.78571428574</v>
      </c>
      <c r="L209" s="120">
        <v>341568.78571428574</v>
      </c>
      <c r="M209" s="128">
        <v>184</v>
      </c>
      <c r="N209" s="129">
        <v>786</v>
      </c>
      <c r="O209" s="129">
        <v>264</v>
      </c>
      <c r="P209" s="130">
        <v>1234</v>
      </c>
      <c r="Q209" s="114">
        <f>Tabela1[[#This Row],[COF_MUN]]/Tabela1[[#This Row],[Total de Alunos]]*Tabela1[[#This Row],[TtAlunosPré]]</f>
        <v>0</v>
      </c>
      <c r="R209" s="114">
        <f>Tabela1[[#This Row],[COF_NUTSIII]]/Tabela1[[#This Row],[Total de Alunos]]*Tabela1[[#This Row],[TtAlunosPré]]</f>
        <v>50930.840009261403</v>
      </c>
      <c r="S209" s="114">
        <f>Tabela1[[#This Row],[COF_NUTSIII+MUN]]/Tabela1[[#This Row],[Total de Alunos]]*Tabela1[[#This Row],[TtAlunosPré]]</f>
        <v>50930.840009261403</v>
      </c>
      <c r="T209" s="114">
        <f>Tabela1[[#This Row],[COF_MUN]]/Tabela1[[#This Row],[Total de Alunos]]*Tabela1[[#This Row],[TtAlunos_Básico]]</f>
        <v>0</v>
      </c>
      <c r="U209" s="114">
        <f>Tabela1[[#This Row],[COF_NUTSIII]]/Tabela1[[#This Row],[Total de Alunos]]*Tabela1[[#This Row],[TtAlunos_Básico]]</f>
        <v>217563.26221347533</v>
      </c>
      <c r="V209" s="114">
        <f>Tabela1[[#This Row],[COF_NUTSIII+MUN]]/Tabela1[[#This Row],[Total de Alunos]]*Tabela1[[#This Row],[TtAlunos_Básico]]</f>
        <v>217563.26221347533</v>
      </c>
      <c r="W209" s="114">
        <f>Tabela1[[#This Row],[COF_MUN]]/Tabela1[[#This Row],[Total de Alunos]]*Tabela1[[#This Row],[TtAlunos_Secundário]]</f>
        <v>0</v>
      </c>
      <c r="X209" s="114">
        <f>Tabela1[[#This Row],[COF_NUTSIII]]/Tabela1[[#This Row],[Total de Alunos]]*Tabela1[[#This Row],[TtAlunos_Secundário]]</f>
        <v>73074.683491548974</v>
      </c>
      <c r="Y209" s="114">
        <f>Tabela1[[#This Row],[COF_NUTSIII+MUN]]/Tabela1[[#This Row],[Total de Alunos]]*Tabela1[[#This Row],[TtAlunos_Secundário]]</f>
        <v>73074.683491548974</v>
      </c>
      <c r="AA209" s="146"/>
    </row>
    <row r="210" spans="1:27" x14ac:dyDescent="0.3">
      <c r="A210" s="76">
        <v>109</v>
      </c>
      <c r="B210" s="76" t="s">
        <v>350</v>
      </c>
      <c r="C210" s="76" t="s">
        <v>353</v>
      </c>
      <c r="D210" s="76" t="s">
        <v>408</v>
      </c>
      <c r="E210" s="76" t="s">
        <v>409</v>
      </c>
      <c r="F210" s="76" t="s">
        <v>325</v>
      </c>
      <c r="G210" s="76" t="s">
        <v>299</v>
      </c>
      <c r="H210" s="76" t="s">
        <v>445</v>
      </c>
      <c r="I210" s="76" t="s">
        <v>455</v>
      </c>
      <c r="J210" s="118">
        <v>754661.2</v>
      </c>
      <c r="K210" s="119">
        <v>52941.176470588238</v>
      </c>
      <c r="L210" s="120">
        <v>807602.37647058815</v>
      </c>
      <c r="M210" s="128">
        <v>3059</v>
      </c>
      <c r="N210" s="129">
        <v>10344</v>
      </c>
      <c r="O210" s="129">
        <v>2584</v>
      </c>
      <c r="P210" s="130">
        <v>15987</v>
      </c>
      <c r="Q210" s="114">
        <f>Tabela1[[#This Row],[COF_MUN]]/Tabela1[[#This Row],[Total de Alunos]]*Tabela1[[#This Row],[TtAlunosPré]]</f>
        <v>144399.11245386876</v>
      </c>
      <c r="R210" s="114">
        <f>Tabela1[[#This Row],[COF_NUTSIII]]/Tabela1[[#This Row],[Total de Alunos]]*Tabela1[[#This Row],[TtAlunosPré]]</f>
        <v>10129.921737882618</v>
      </c>
      <c r="S210" s="114">
        <f>Tabela1[[#This Row],[COF_NUTSIII+MUN]]/Tabela1[[#This Row],[Total de Alunos]]*Tabela1[[#This Row],[TtAlunosPré]]</f>
        <v>154529.03419175139</v>
      </c>
      <c r="T210" s="114">
        <f>Tabela1[[#This Row],[COF_MUN]]/Tabela1[[#This Row],[Total de Alunos]]*Tabela1[[#This Row],[TtAlunos_Básico]]</f>
        <v>488285.19752298738</v>
      </c>
      <c r="U210" s="114">
        <f>Tabela1[[#This Row],[COF_NUTSIII]]/Tabela1[[#This Row],[Total de Alunos]]*Tabela1[[#This Row],[TtAlunos_Básico]]</f>
        <v>34254.302208779925</v>
      </c>
      <c r="V210" s="114">
        <f>Tabela1[[#This Row],[COF_NUTSIII+MUN]]/Tabela1[[#This Row],[Total de Alunos]]*Tabela1[[#This Row],[TtAlunos_Básico]]</f>
        <v>522539.49973176734</v>
      </c>
      <c r="W210" s="114">
        <f>Tabela1[[#This Row],[COF_MUN]]/Tabela1[[#This Row],[Total de Alunos]]*Tabela1[[#This Row],[TtAlunos_Secundário]]</f>
        <v>121976.89002314379</v>
      </c>
      <c r="X210" s="114">
        <f>Tabela1[[#This Row],[COF_NUTSIII]]/Tabela1[[#This Row],[Total de Alunos]]*Tabela1[[#This Row],[TtAlunos_Secundário]]</f>
        <v>8556.9525239256891</v>
      </c>
      <c r="Y210" s="114">
        <f>Tabela1[[#This Row],[COF_NUTSIII+MUN]]/Tabela1[[#This Row],[Total de Alunos]]*Tabela1[[#This Row],[TtAlunos_Secundário]]</f>
        <v>130533.84254706949</v>
      </c>
      <c r="AA210" s="146"/>
    </row>
    <row r="211" spans="1:27" x14ac:dyDescent="0.3">
      <c r="A211" s="76">
        <v>1711</v>
      </c>
      <c r="B211" s="76" t="s">
        <v>350</v>
      </c>
      <c r="C211" s="76" t="s">
        <v>353</v>
      </c>
      <c r="D211" s="76" t="s">
        <v>408</v>
      </c>
      <c r="E211" s="76" t="s">
        <v>409</v>
      </c>
      <c r="F211" s="76" t="s">
        <v>331</v>
      </c>
      <c r="G211" s="76" t="s">
        <v>301</v>
      </c>
      <c r="H211" s="76" t="s">
        <v>420</v>
      </c>
      <c r="I211" s="76" t="s">
        <v>525</v>
      </c>
      <c r="J211" s="118">
        <v>231085.52</v>
      </c>
      <c r="K211" s="119">
        <v>11835.449999999999</v>
      </c>
      <c r="L211" s="120">
        <v>242920.97</v>
      </c>
      <c r="M211" s="128">
        <v>112</v>
      </c>
      <c r="N211" s="129">
        <v>322</v>
      </c>
      <c r="O211" s="129">
        <v>0</v>
      </c>
      <c r="P211" s="130">
        <v>434</v>
      </c>
      <c r="Q211" s="114">
        <f>Tabela1[[#This Row],[COF_MUN]]/Tabela1[[#This Row],[Total de Alunos]]*Tabela1[[#This Row],[TtAlunosPré]]</f>
        <v>59634.972903225811</v>
      </c>
      <c r="R211" s="114">
        <f>Tabela1[[#This Row],[COF_NUTSIII]]/Tabela1[[#This Row],[Total de Alunos]]*Tabela1[[#This Row],[TtAlunosPré]]</f>
        <v>3054.3096774193546</v>
      </c>
      <c r="S211" s="114">
        <f>Tabela1[[#This Row],[COF_NUTSIII+MUN]]/Tabela1[[#This Row],[Total de Alunos]]*Tabela1[[#This Row],[TtAlunosPré]]</f>
        <v>62689.282580645166</v>
      </c>
      <c r="T211" s="114">
        <f>Tabela1[[#This Row],[COF_MUN]]/Tabela1[[#This Row],[Total de Alunos]]*Tabela1[[#This Row],[TtAlunos_Básico]]</f>
        <v>171450.54709677421</v>
      </c>
      <c r="U211" s="114">
        <f>Tabela1[[#This Row],[COF_NUTSIII]]/Tabela1[[#This Row],[Total de Alunos]]*Tabela1[[#This Row],[TtAlunos_Básico]]</f>
        <v>8781.1403225806444</v>
      </c>
      <c r="V211" s="114">
        <f>Tabela1[[#This Row],[COF_NUTSIII+MUN]]/Tabela1[[#This Row],[Total de Alunos]]*Tabela1[[#This Row],[TtAlunos_Básico]]</f>
        <v>180231.68741935486</v>
      </c>
      <c r="W211" s="114">
        <f>Tabela1[[#This Row],[COF_MUN]]/Tabela1[[#This Row],[Total de Alunos]]*Tabela1[[#This Row],[TtAlunos_Secundário]]</f>
        <v>0</v>
      </c>
      <c r="X211" s="114">
        <f>Tabela1[[#This Row],[COF_NUTSIII]]/Tabela1[[#This Row],[Total de Alunos]]*Tabela1[[#This Row],[TtAlunos_Secundário]]</f>
        <v>0</v>
      </c>
      <c r="Y211" s="114">
        <f>Tabela1[[#This Row],[COF_NUTSIII+MUN]]/Tabela1[[#This Row],[Total de Alunos]]*Tabela1[[#This Row],[TtAlunos_Secundário]]</f>
        <v>0</v>
      </c>
      <c r="AA211" s="146"/>
    </row>
    <row r="212" spans="1:27" x14ac:dyDescent="0.3">
      <c r="A212" s="76">
        <v>1416</v>
      </c>
      <c r="B212" s="76" t="s">
        <v>350</v>
      </c>
      <c r="C212" s="76" t="s">
        <v>353</v>
      </c>
      <c r="D212" s="76" t="s">
        <v>354</v>
      </c>
      <c r="E212" s="76" t="s">
        <v>355</v>
      </c>
      <c r="F212" s="76" t="s">
        <v>332</v>
      </c>
      <c r="G212" s="76">
        <v>185</v>
      </c>
      <c r="H212" s="76" t="s">
        <v>532</v>
      </c>
      <c r="I212" s="76" t="s">
        <v>532</v>
      </c>
      <c r="J212" s="118">
        <v>0</v>
      </c>
      <c r="K212" s="119">
        <v>330088.81818181818</v>
      </c>
      <c r="L212" s="120">
        <v>330088.81818181818</v>
      </c>
      <c r="M212" s="128">
        <v>1404</v>
      </c>
      <c r="N212" s="129">
        <v>5266</v>
      </c>
      <c r="O212" s="129">
        <v>2426</v>
      </c>
      <c r="P212" s="130">
        <v>9096</v>
      </c>
      <c r="Q212" s="114">
        <f>Tabela1[[#This Row],[COF_MUN]]/Tabela1[[#This Row],[Total de Alunos]]*Tabela1[[#This Row],[TtAlunosPré]]</f>
        <v>0</v>
      </c>
      <c r="R212" s="114">
        <f>Tabela1[[#This Row],[COF_NUTSIII]]/Tabela1[[#This Row],[Total de Alunos]]*Tabela1[[#This Row],[TtAlunosPré]]</f>
        <v>50950.384864475891</v>
      </c>
      <c r="S212" s="114">
        <f>Tabela1[[#This Row],[COF_NUTSIII+MUN]]/Tabela1[[#This Row],[Total de Alunos]]*Tabela1[[#This Row],[TtAlunosPré]]</f>
        <v>50950.384864475891</v>
      </c>
      <c r="T212" s="114">
        <f>Tabela1[[#This Row],[COF_MUN]]/Tabela1[[#This Row],[Total de Alunos]]*Tabela1[[#This Row],[TtAlunos_Básico]]</f>
        <v>0</v>
      </c>
      <c r="U212" s="114">
        <f>Tabela1[[#This Row],[COF_NUTSIII]]/Tabela1[[#This Row],[Total de Alunos]]*Tabela1[[#This Row],[TtAlunos_Básico]]</f>
        <v>191100.23268969374</v>
      </c>
      <c r="V212" s="114">
        <f>Tabela1[[#This Row],[COF_NUTSIII+MUN]]/Tabela1[[#This Row],[Total de Alunos]]*Tabela1[[#This Row],[TtAlunos_Básico]]</f>
        <v>191100.23268969374</v>
      </c>
      <c r="W212" s="114">
        <f>Tabela1[[#This Row],[COF_MUN]]/Tabela1[[#This Row],[Total de Alunos]]*Tabela1[[#This Row],[TtAlunos_Secundário]]</f>
        <v>0</v>
      </c>
      <c r="X212" s="114">
        <f>Tabela1[[#This Row],[COF_NUTSIII]]/Tabela1[[#This Row],[Total de Alunos]]*Tabela1[[#This Row],[TtAlunos_Secundário]]</f>
        <v>88038.200627648504</v>
      </c>
      <c r="Y212" s="114">
        <f>Tabela1[[#This Row],[COF_NUTSIII+MUN]]/Tabela1[[#This Row],[Total de Alunos]]*Tabela1[[#This Row],[TtAlunos_Secundário]]</f>
        <v>88038.200627648504</v>
      </c>
      <c r="AA212" s="146"/>
    </row>
    <row r="213" spans="1:27" x14ac:dyDescent="0.3">
      <c r="A213" s="76">
        <v>1509</v>
      </c>
      <c r="B213" s="76" t="s">
        <v>350</v>
      </c>
      <c r="C213" s="76" t="s">
        <v>353</v>
      </c>
      <c r="D213" s="76" t="s">
        <v>354</v>
      </c>
      <c r="E213" s="76" t="s">
        <v>355</v>
      </c>
      <c r="F213" s="76" t="s">
        <v>320</v>
      </c>
      <c r="G213" s="76">
        <v>181</v>
      </c>
      <c r="H213" s="76" t="s">
        <v>370</v>
      </c>
      <c r="I213" s="76" t="s">
        <v>375</v>
      </c>
      <c r="J213" s="118">
        <v>596901.44999999995</v>
      </c>
      <c r="K213" s="119">
        <v>0</v>
      </c>
      <c r="L213" s="120">
        <v>596901.44999999995</v>
      </c>
      <c r="M213" s="128">
        <v>662</v>
      </c>
      <c r="N213" s="129">
        <v>2332</v>
      </c>
      <c r="O213" s="129">
        <v>579</v>
      </c>
      <c r="P213" s="130">
        <v>3573</v>
      </c>
      <c r="Q213" s="114">
        <f>Tabela1[[#This Row],[COF_MUN]]/Tabela1[[#This Row],[Total de Alunos]]*Tabela1[[#This Row],[TtAlunosPré]]</f>
        <v>110592.99185558353</v>
      </c>
      <c r="R213" s="114">
        <f>Tabela1[[#This Row],[COF_NUTSIII]]/Tabela1[[#This Row],[Total de Alunos]]*Tabela1[[#This Row],[TtAlunosPré]]</f>
        <v>0</v>
      </c>
      <c r="S213" s="114">
        <f>Tabela1[[#This Row],[COF_NUTSIII+MUN]]/Tabela1[[#This Row],[Total de Alunos]]*Tabela1[[#This Row],[TtAlunosPré]]</f>
        <v>110592.99185558353</v>
      </c>
      <c r="T213" s="114">
        <f>Tabela1[[#This Row],[COF_MUN]]/Tabela1[[#This Row],[Total de Alunos]]*Tabela1[[#This Row],[TtAlunos_Básico]]</f>
        <v>389581.35499580181</v>
      </c>
      <c r="U213" s="114">
        <f>Tabela1[[#This Row],[COF_NUTSIII]]/Tabela1[[#This Row],[Total de Alunos]]*Tabela1[[#This Row],[TtAlunos_Básico]]</f>
        <v>0</v>
      </c>
      <c r="V213" s="114">
        <f>Tabela1[[#This Row],[COF_NUTSIII+MUN]]/Tabela1[[#This Row],[Total de Alunos]]*Tabela1[[#This Row],[TtAlunos_Básico]]</f>
        <v>389581.35499580181</v>
      </c>
      <c r="W213" s="114">
        <f>Tabela1[[#This Row],[COF_MUN]]/Tabela1[[#This Row],[Total de Alunos]]*Tabela1[[#This Row],[TtAlunos_Secundário]]</f>
        <v>96727.103148614595</v>
      </c>
      <c r="X213" s="114">
        <f>Tabela1[[#This Row],[COF_NUTSIII]]/Tabela1[[#This Row],[Total de Alunos]]*Tabela1[[#This Row],[TtAlunos_Secundário]]</f>
        <v>0</v>
      </c>
      <c r="Y213" s="114">
        <f>Tabela1[[#This Row],[COF_NUTSIII+MUN]]/Tabela1[[#This Row],[Total de Alunos]]*Tabela1[[#This Row],[TtAlunos_Secundário]]</f>
        <v>96727.103148614595</v>
      </c>
      <c r="AA213" s="146"/>
    </row>
    <row r="214" spans="1:27" x14ac:dyDescent="0.3">
      <c r="A214" s="76">
        <v>1314</v>
      </c>
      <c r="B214" s="76" t="s">
        <v>350</v>
      </c>
      <c r="C214" s="76" t="s">
        <v>353</v>
      </c>
      <c r="D214" s="76" t="s">
        <v>408</v>
      </c>
      <c r="E214" s="76" t="s">
        <v>409</v>
      </c>
      <c r="F214" s="76" t="s">
        <v>325</v>
      </c>
      <c r="G214" s="76" t="s">
        <v>299</v>
      </c>
      <c r="H214" s="76" t="s">
        <v>448</v>
      </c>
      <c r="I214" s="76" t="s">
        <v>456</v>
      </c>
      <c r="J214" s="118">
        <v>354996.6</v>
      </c>
      <c r="K214" s="119">
        <v>52941.176470588238</v>
      </c>
      <c r="L214" s="120">
        <v>407937.77647058823</v>
      </c>
      <c r="M214" s="128">
        <v>1376</v>
      </c>
      <c r="N214" s="129">
        <v>5646</v>
      </c>
      <c r="O214" s="129">
        <v>2835</v>
      </c>
      <c r="P214" s="130">
        <v>9857</v>
      </c>
      <c r="Q214" s="114">
        <f>Tabela1[[#This Row],[COF_MUN]]/Tabela1[[#This Row],[Total de Alunos]]*Tabela1[[#This Row],[TtAlunosPré]]</f>
        <v>49556.185614284266</v>
      </c>
      <c r="R214" s="114">
        <f>Tabela1[[#This Row],[COF_NUTSIII]]/Tabela1[[#This Row],[Total de Alunos]]*Tabela1[[#This Row],[TtAlunosPré]]</f>
        <v>7390.3884370020714</v>
      </c>
      <c r="S214" s="114">
        <f>Tabela1[[#This Row],[COF_NUTSIII+MUN]]/Tabela1[[#This Row],[Total de Alunos]]*Tabela1[[#This Row],[TtAlunosPré]]</f>
        <v>56946.574051286334</v>
      </c>
      <c r="T214" s="114">
        <f>Tabela1[[#This Row],[COF_MUN]]/Tabela1[[#This Row],[Total de Alunos]]*Tabela1[[#This Row],[TtAlunos_Básico]]</f>
        <v>203338.8255655879</v>
      </c>
      <c r="U214" s="114">
        <f>Tabela1[[#This Row],[COF_NUTSIII]]/Tabela1[[#This Row],[Total de Alunos]]*Tabela1[[#This Row],[TtAlunos_Básico]]</f>
        <v>30324.224647757044</v>
      </c>
      <c r="V214" s="114">
        <f>Tabela1[[#This Row],[COF_NUTSIII+MUN]]/Tabela1[[#This Row],[Total de Alunos]]*Tabela1[[#This Row],[TtAlunos_Básico]]</f>
        <v>233663.05021334495</v>
      </c>
      <c r="W214" s="114">
        <f>Tabela1[[#This Row],[COF_MUN]]/Tabela1[[#This Row],[Total de Alunos]]*Tabela1[[#This Row],[TtAlunos_Secundário]]</f>
        <v>102101.58882012783</v>
      </c>
      <c r="X214" s="114">
        <f>Tabela1[[#This Row],[COF_NUTSIII]]/Tabela1[[#This Row],[Total de Alunos]]*Tabela1[[#This Row],[TtAlunos_Secundário]]</f>
        <v>15226.563385829122</v>
      </c>
      <c r="Y214" s="114">
        <f>Tabela1[[#This Row],[COF_NUTSIII+MUN]]/Tabela1[[#This Row],[Total de Alunos]]*Tabela1[[#This Row],[TtAlunos_Secundário]]</f>
        <v>117328.15220595694</v>
      </c>
      <c r="AA214" s="146"/>
    </row>
    <row r="215" spans="1:27" x14ac:dyDescent="0.3">
      <c r="A215" s="76">
        <v>812</v>
      </c>
      <c r="B215" s="76" t="s">
        <v>350</v>
      </c>
      <c r="C215" s="76" t="s">
        <v>353</v>
      </c>
      <c r="D215" s="76" t="s">
        <v>321</v>
      </c>
      <c r="E215" s="76" t="s">
        <v>377</v>
      </c>
      <c r="F215" s="76" t="s">
        <v>321</v>
      </c>
      <c r="G215" s="76">
        <v>150</v>
      </c>
      <c r="H215" s="76" t="s">
        <v>378</v>
      </c>
      <c r="I215" s="76" t="s">
        <v>388</v>
      </c>
      <c r="J215" s="118">
        <v>0</v>
      </c>
      <c r="K215" s="119">
        <v>0</v>
      </c>
      <c r="L215" s="120">
        <v>0</v>
      </c>
      <c r="M215" s="128">
        <v>310</v>
      </c>
      <c r="N215" s="129">
        <v>1032</v>
      </c>
      <c r="O215" s="129">
        <v>306</v>
      </c>
      <c r="P215" s="130">
        <v>1648</v>
      </c>
      <c r="Q215" s="114">
        <f>Tabela1[[#This Row],[COF_MUN]]/Tabela1[[#This Row],[Total de Alunos]]*Tabela1[[#This Row],[TtAlunosPré]]</f>
        <v>0</v>
      </c>
      <c r="R215" s="114">
        <f>Tabela1[[#This Row],[COF_NUTSIII]]/Tabela1[[#This Row],[Total de Alunos]]*Tabela1[[#This Row],[TtAlunosPré]]</f>
        <v>0</v>
      </c>
      <c r="S215" s="114">
        <f>Tabela1[[#This Row],[COF_NUTSIII+MUN]]/Tabela1[[#This Row],[Total de Alunos]]*Tabela1[[#This Row],[TtAlunosPré]]</f>
        <v>0</v>
      </c>
      <c r="T215" s="114">
        <f>Tabela1[[#This Row],[COF_MUN]]/Tabela1[[#This Row],[Total de Alunos]]*Tabela1[[#This Row],[TtAlunos_Básico]]</f>
        <v>0</v>
      </c>
      <c r="U215" s="114">
        <f>Tabela1[[#This Row],[COF_NUTSIII]]/Tabela1[[#This Row],[Total de Alunos]]*Tabela1[[#This Row],[TtAlunos_Básico]]</f>
        <v>0</v>
      </c>
      <c r="V215" s="114">
        <f>Tabela1[[#This Row],[COF_NUTSIII+MUN]]/Tabela1[[#This Row],[Total de Alunos]]*Tabela1[[#This Row],[TtAlunos_Básico]]</f>
        <v>0</v>
      </c>
      <c r="W215" s="114">
        <f>Tabela1[[#This Row],[COF_MUN]]/Tabela1[[#This Row],[Total de Alunos]]*Tabela1[[#This Row],[TtAlunos_Secundário]]</f>
        <v>0</v>
      </c>
      <c r="X215" s="114">
        <f>Tabela1[[#This Row],[COF_NUTSIII]]/Tabela1[[#This Row],[Total de Alunos]]*Tabela1[[#This Row],[TtAlunos_Secundário]]</f>
        <v>0</v>
      </c>
      <c r="Y215" s="114">
        <f>Tabela1[[#This Row],[COF_NUTSIII+MUN]]/Tabela1[[#This Row],[Total de Alunos]]*Tabela1[[#This Row],[TtAlunos_Secundário]]</f>
        <v>0</v>
      </c>
      <c r="AA215" s="146"/>
    </row>
    <row r="216" spans="1:27" x14ac:dyDescent="0.3">
      <c r="A216" s="76">
        <v>116</v>
      </c>
      <c r="B216" s="76" t="s">
        <v>350</v>
      </c>
      <c r="C216" s="76" t="s">
        <v>353</v>
      </c>
      <c r="D216" s="76" t="s">
        <v>408</v>
      </c>
      <c r="E216" s="76" t="s">
        <v>409</v>
      </c>
      <c r="F216" s="76" t="s">
        <v>325</v>
      </c>
      <c r="G216" s="76" t="s">
        <v>299</v>
      </c>
      <c r="H216" s="76" t="s">
        <v>445</v>
      </c>
      <c r="I216" s="76" t="s">
        <v>457</v>
      </c>
      <c r="J216" s="118">
        <v>109097</v>
      </c>
      <c r="K216" s="119">
        <v>52941.176470588238</v>
      </c>
      <c r="L216" s="120">
        <v>162038.17647058825</v>
      </c>
      <c r="M216" s="128">
        <v>815</v>
      </c>
      <c r="N216" s="129">
        <v>3081</v>
      </c>
      <c r="O216" s="129">
        <v>1632</v>
      </c>
      <c r="P216" s="130">
        <v>5528</v>
      </c>
      <c r="Q216" s="114">
        <f>Tabela1[[#This Row],[COF_MUN]]/Tabela1[[#This Row],[Total de Alunos]]*Tabela1[[#This Row],[TtAlunosPré]]</f>
        <v>16084.308068017366</v>
      </c>
      <c r="R216" s="114">
        <f>Tabela1[[#This Row],[COF_NUTSIII]]/Tabela1[[#This Row],[Total de Alunos]]*Tabela1[[#This Row],[TtAlunosPré]]</f>
        <v>7805.1843023750753</v>
      </c>
      <c r="S216" s="114">
        <f>Tabela1[[#This Row],[COF_NUTSIII+MUN]]/Tabela1[[#This Row],[Total de Alunos]]*Tabela1[[#This Row],[TtAlunosPré]]</f>
        <v>23889.492370392443</v>
      </c>
      <c r="T216" s="114">
        <f>Tabela1[[#This Row],[COF_MUN]]/Tabela1[[#This Row],[Total de Alunos]]*Tabela1[[#This Row],[TtAlunos_Básico]]</f>
        <v>60804.605101302463</v>
      </c>
      <c r="U216" s="114">
        <f>Tabela1[[#This Row],[COF_NUTSIII]]/Tabela1[[#This Row],[Total de Alunos]]*Tabela1[[#This Row],[TtAlunos_Básico]]</f>
        <v>29506.469736954117</v>
      </c>
      <c r="V216" s="114">
        <f>Tabela1[[#This Row],[COF_NUTSIII+MUN]]/Tabela1[[#This Row],[Total de Alunos]]*Tabela1[[#This Row],[TtAlunos_Básico]]</f>
        <v>90311.07483825658</v>
      </c>
      <c r="W216" s="114">
        <f>Tabela1[[#This Row],[COF_MUN]]/Tabela1[[#This Row],[Total de Alunos]]*Tabela1[[#This Row],[TtAlunos_Secundário]]</f>
        <v>32208.086830680175</v>
      </c>
      <c r="X216" s="114">
        <f>Tabela1[[#This Row],[COF_NUTSIII]]/Tabela1[[#This Row],[Total de Alunos]]*Tabela1[[#This Row],[TtAlunos_Secundário]]</f>
        <v>15629.522431259045</v>
      </c>
      <c r="Y216" s="114">
        <f>Tabela1[[#This Row],[COF_NUTSIII+MUN]]/Tabela1[[#This Row],[Total de Alunos]]*Tabela1[[#This Row],[TtAlunos_Secundário]]</f>
        <v>47837.609261939222</v>
      </c>
      <c r="AA216" s="146"/>
    </row>
    <row r="217" spans="1:27" x14ac:dyDescent="0.3">
      <c r="A217" s="76">
        <v>1815</v>
      </c>
      <c r="B217" s="76" t="s">
        <v>350</v>
      </c>
      <c r="C217" s="76" t="s">
        <v>353</v>
      </c>
      <c r="D217" s="76" t="s">
        <v>408</v>
      </c>
      <c r="E217" s="76" t="s">
        <v>409</v>
      </c>
      <c r="F217" s="76" t="s">
        <v>331</v>
      </c>
      <c r="G217" s="76" t="s">
        <v>301</v>
      </c>
      <c r="H217" s="76" t="s">
        <v>513</v>
      </c>
      <c r="I217" s="76" t="s">
        <v>526</v>
      </c>
      <c r="J217" s="118">
        <v>313575.53000000003</v>
      </c>
      <c r="K217" s="119">
        <v>11835.449999999999</v>
      </c>
      <c r="L217" s="120">
        <v>325410.98000000004</v>
      </c>
      <c r="M217" s="128">
        <v>140</v>
      </c>
      <c r="N217" s="129">
        <v>532</v>
      </c>
      <c r="O217" s="129">
        <v>185</v>
      </c>
      <c r="P217" s="130">
        <v>857</v>
      </c>
      <c r="Q217" s="114">
        <f>Tabela1[[#This Row],[COF_MUN]]/Tabela1[[#This Row],[Total de Alunos]]*Tabela1[[#This Row],[TtAlunosPré]]</f>
        <v>51225.874212368733</v>
      </c>
      <c r="R217" s="114">
        <f>Tabela1[[#This Row],[COF_NUTSIII]]/Tabela1[[#This Row],[Total de Alunos]]*Tabela1[[#This Row],[TtAlunosPré]]</f>
        <v>1933.4457409568261</v>
      </c>
      <c r="S217" s="114">
        <f>Tabela1[[#This Row],[COF_NUTSIII+MUN]]/Tabela1[[#This Row],[Total de Alunos]]*Tabela1[[#This Row],[TtAlunosPré]]</f>
        <v>53159.319953325561</v>
      </c>
      <c r="T217" s="114">
        <f>Tabela1[[#This Row],[COF_MUN]]/Tabela1[[#This Row],[Total de Alunos]]*Tabela1[[#This Row],[TtAlunos_Básico]]</f>
        <v>194658.3220070012</v>
      </c>
      <c r="U217" s="114">
        <f>Tabela1[[#This Row],[COF_NUTSIII]]/Tabela1[[#This Row],[Total de Alunos]]*Tabela1[[#This Row],[TtAlunos_Básico]]</f>
        <v>7347.0938156359389</v>
      </c>
      <c r="V217" s="114">
        <f>Tabela1[[#This Row],[COF_NUTSIII+MUN]]/Tabela1[[#This Row],[Total de Alunos]]*Tabela1[[#This Row],[TtAlunos_Básico]]</f>
        <v>202005.41582263712</v>
      </c>
      <c r="W217" s="114">
        <f>Tabela1[[#This Row],[COF_MUN]]/Tabela1[[#This Row],[Total de Alunos]]*Tabela1[[#This Row],[TtAlunos_Secundário]]</f>
        <v>67691.333780630113</v>
      </c>
      <c r="X217" s="114">
        <f>Tabela1[[#This Row],[COF_NUTSIII]]/Tabela1[[#This Row],[Total de Alunos]]*Tabela1[[#This Row],[TtAlunos_Secundário]]</f>
        <v>2554.9104434072342</v>
      </c>
      <c r="Y217" s="114">
        <f>Tabela1[[#This Row],[COF_NUTSIII+MUN]]/Tabela1[[#This Row],[Total de Alunos]]*Tabela1[[#This Row],[TtAlunos_Secundário]]</f>
        <v>70246.244224037349</v>
      </c>
      <c r="AA217" s="146"/>
    </row>
    <row r="218" spans="1:27" x14ac:dyDescent="0.3">
      <c r="A218" s="76">
        <v>1816</v>
      </c>
      <c r="B218" s="76" t="s">
        <v>350</v>
      </c>
      <c r="C218" s="76" t="s">
        <v>353</v>
      </c>
      <c r="D218" s="76" t="s">
        <v>484</v>
      </c>
      <c r="E218" s="76" t="s">
        <v>485</v>
      </c>
      <c r="F218" s="76" t="s">
        <v>340</v>
      </c>
      <c r="G218" s="76" t="s">
        <v>316</v>
      </c>
      <c r="H218" s="76" t="s">
        <v>513</v>
      </c>
      <c r="I218" s="76" t="s">
        <v>634</v>
      </c>
      <c r="J218" s="118">
        <v>0</v>
      </c>
      <c r="K218" s="119">
        <v>341568.78571428574</v>
      </c>
      <c r="L218" s="120">
        <v>341568.78571428574</v>
      </c>
      <c r="M218" s="128">
        <v>265</v>
      </c>
      <c r="N218" s="129">
        <v>1071</v>
      </c>
      <c r="O218" s="129">
        <v>543</v>
      </c>
      <c r="P218" s="130">
        <v>1879</v>
      </c>
      <c r="Q218" s="114">
        <f>Tabela1[[#This Row],[COF_MUN]]/Tabela1[[#This Row],[Total de Alunos]]*Tabela1[[#This Row],[TtAlunosPré]]</f>
        <v>0</v>
      </c>
      <c r="R218" s="114">
        <f>Tabela1[[#This Row],[COF_NUTSIII]]/Tabela1[[#This Row],[Total de Alunos]]*Tabela1[[#This Row],[TtAlunosPré]]</f>
        <v>48172.287500950355</v>
      </c>
      <c r="S218" s="114">
        <f>Tabela1[[#This Row],[COF_NUTSIII+MUN]]/Tabela1[[#This Row],[Total de Alunos]]*Tabela1[[#This Row],[TtAlunosPré]]</f>
        <v>48172.287500950355</v>
      </c>
      <c r="T218" s="114">
        <f>Tabela1[[#This Row],[COF_MUN]]/Tabela1[[#This Row],[Total de Alunos]]*Tabela1[[#This Row],[TtAlunos_Básico]]</f>
        <v>0</v>
      </c>
      <c r="U218" s="114">
        <f>Tabela1[[#This Row],[COF_NUTSIII]]/Tabela1[[#This Row],[Total de Alunos]]*Tabela1[[#This Row],[TtAlunos_Básico]]</f>
        <v>194688.75439063334</v>
      </c>
      <c r="V218" s="114">
        <f>Tabela1[[#This Row],[COF_NUTSIII+MUN]]/Tabela1[[#This Row],[Total de Alunos]]*Tabela1[[#This Row],[TtAlunos_Básico]]</f>
        <v>194688.75439063334</v>
      </c>
      <c r="W218" s="114">
        <f>Tabela1[[#This Row],[COF_MUN]]/Tabela1[[#This Row],[Total de Alunos]]*Tabela1[[#This Row],[TtAlunos_Secundário]]</f>
        <v>0</v>
      </c>
      <c r="X218" s="114">
        <f>Tabela1[[#This Row],[COF_NUTSIII]]/Tabela1[[#This Row],[Total de Alunos]]*Tabela1[[#This Row],[TtAlunos_Secundário]]</f>
        <v>98707.743822702061</v>
      </c>
      <c r="Y218" s="114">
        <f>Tabela1[[#This Row],[COF_NUTSIII+MUN]]/Tabela1[[#This Row],[Total de Alunos]]*Tabela1[[#This Row],[TtAlunos_Secundário]]</f>
        <v>98707.743822702061</v>
      </c>
      <c r="AA218" s="146"/>
    </row>
    <row r="219" spans="1:27" x14ac:dyDescent="0.3">
      <c r="A219" s="76">
        <v>1417</v>
      </c>
      <c r="B219" s="76" t="s">
        <v>350</v>
      </c>
      <c r="C219" s="76" t="s">
        <v>353</v>
      </c>
      <c r="D219" s="76" t="s">
        <v>484</v>
      </c>
      <c r="E219" s="76" t="s">
        <v>485</v>
      </c>
      <c r="F219" s="76" t="s">
        <v>333</v>
      </c>
      <c r="G219" s="76" t="s">
        <v>308</v>
      </c>
      <c r="H219" s="76" t="s">
        <v>532</v>
      </c>
      <c r="I219" s="76" t="s">
        <v>550</v>
      </c>
      <c r="J219" s="118">
        <v>0</v>
      </c>
      <c r="K219" s="119">
        <v>292092.53769230773</v>
      </c>
      <c r="L219" s="120">
        <v>292092.53769230773</v>
      </c>
      <c r="M219" s="128">
        <v>70</v>
      </c>
      <c r="N219" s="129">
        <v>295</v>
      </c>
      <c r="O219" s="129">
        <v>64</v>
      </c>
      <c r="P219" s="130">
        <v>429</v>
      </c>
      <c r="Q219" s="114">
        <f>Tabela1[[#This Row],[COF_MUN]]/Tabela1[[#This Row],[Total de Alunos]]*Tabela1[[#This Row],[TtAlunosPré]]</f>
        <v>0</v>
      </c>
      <c r="R219" s="114">
        <f>Tabela1[[#This Row],[COF_NUTSIII]]/Tabela1[[#This Row],[Total de Alunos]]*Tabela1[[#This Row],[TtAlunosPré]]</f>
        <v>47660.787036040892</v>
      </c>
      <c r="S219" s="114">
        <f>Tabela1[[#This Row],[COF_NUTSIII+MUN]]/Tabela1[[#This Row],[Total de Alunos]]*Tabela1[[#This Row],[TtAlunosPré]]</f>
        <v>47660.787036040892</v>
      </c>
      <c r="T219" s="114">
        <f>Tabela1[[#This Row],[COF_MUN]]/Tabela1[[#This Row],[Total de Alunos]]*Tabela1[[#This Row],[TtAlunos_Básico]]</f>
        <v>0</v>
      </c>
      <c r="U219" s="114">
        <f>Tabela1[[#This Row],[COF_NUTSIII]]/Tabela1[[#This Row],[Total de Alunos]]*Tabela1[[#This Row],[TtAlunos_Básico]]</f>
        <v>200856.17393760089</v>
      </c>
      <c r="V219" s="114">
        <f>Tabela1[[#This Row],[COF_NUTSIII+MUN]]/Tabela1[[#This Row],[Total de Alunos]]*Tabela1[[#This Row],[TtAlunos_Básico]]</f>
        <v>200856.17393760089</v>
      </c>
      <c r="W219" s="114">
        <f>Tabela1[[#This Row],[COF_MUN]]/Tabela1[[#This Row],[Total de Alunos]]*Tabela1[[#This Row],[TtAlunos_Secundário]]</f>
        <v>0</v>
      </c>
      <c r="X219" s="114">
        <f>Tabela1[[#This Row],[COF_NUTSIII]]/Tabela1[[#This Row],[Total de Alunos]]*Tabela1[[#This Row],[TtAlunos_Secundário]]</f>
        <v>43575.576718665958</v>
      </c>
      <c r="Y219" s="114">
        <f>Tabela1[[#This Row],[COF_NUTSIII+MUN]]/Tabela1[[#This Row],[Total de Alunos]]*Tabela1[[#This Row],[TtAlunos_Secundário]]</f>
        <v>43575.576718665958</v>
      </c>
      <c r="AA219" s="146"/>
    </row>
    <row r="220" spans="1:27" x14ac:dyDescent="0.3">
      <c r="A220" s="76">
        <v>1817</v>
      </c>
      <c r="B220" s="76" t="s">
        <v>350</v>
      </c>
      <c r="C220" s="76" t="s">
        <v>353</v>
      </c>
      <c r="D220" s="76" t="s">
        <v>484</v>
      </c>
      <c r="E220" s="76" t="s">
        <v>485</v>
      </c>
      <c r="F220" s="76" t="s">
        <v>340</v>
      </c>
      <c r="G220" s="76" t="s">
        <v>316</v>
      </c>
      <c r="H220" s="76" t="s">
        <v>513</v>
      </c>
      <c r="I220" s="76" t="s">
        <v>635</v>
      </c>
      <c r="J220" s="118">
        <v>0</v>
      </c>
      <c r="K220" s="119">
        <v>341568.78571428574</v>
      </c>
      <c r="L220" s="120">
        <v>341568.78571428574</v>
      </c>
      <c r="M220" s="128">
        <v>212</v>
      </c>
      <c r="N220" s="129">
        <v>823</v>
      </c>
      <c r="O220" s="129">
        <v>268</v>
      </c>
      <c r="P220" s="130">
        <v>1303</v>
      </c>
      <c r="Q220" s="114">
        <f>Tabela1[[#This Row],[COF_MUN]]/Tabela1[[#This Row],[Total de Alunos]]*Tabela1[[#This Row],[TtAlunosPré]]</f>
        <v>0</v>
      </c>
      <c r="R220" s="114">
        <f>Tabela1[[#This Row],[COF_NUTSIII]]/Tabela1[[#This Row],[Total de Alunos]]*Tabela1[[#This Row],[TtAlunosPré]]</f>
        <v>55573.739502247561</v>
      </c>
      <c r="S220" s="114">
        <f>Tabela1[[#This Row],[COF_NUTSIII+MUN]]/Tabela1[[#This Row],[Total de Alunos]]*Tabela1[[#This Row],[TtAlunosPré]]</f>
        <v>55573.739502247561</v>
      </c>
      <c r="T220" s="114">
        <f>Tabela1[[#This Row],[COF_MUN]]/Tabela1[[#This Row],[Total de Alunos]]*Tabela1[[#This Row],[TtAlunos_Básico]]</f>
        <v>0</v>
      </c>
      <c r="U220" s="114">
        <f>Tabela1[[#This Row],[COF_NUTSIII]]/Tabela1[[#This Row],[Total de Alunos]]*Tabela1[[#This Row],[TtAlunos_Básico]]</f>
        <v>215741.45099221577</v>
      </c>
      <c r="V220" s="114">
        <f>Tabela1[[#This Row],[COF_NUTSIII+MUN]]/Tabela1[[#This Row],[Total de Alunos]]*Tabela1[[#This Row],[TtAlunos_Básico]]</f>
        <v>215741.45099221577</v>
      </c>
      <c r="W220" s="114">
        <f>Tabela1[[#This Row],[COF_MUN]]/Tabela1[[#This Row],[Total de Alunos]]*Tabela1[[#This Row],[TtAlunos_Secundário]]</f>
        <v>0</v>
      </c>
      <c r="X220" s="114">
        <f>Tabela1[[#This Row],[COF_NUTSIII]]/Tabela1[[#This Row],[Total de Alunos]]*Tabela1[[#This Row],[TtAlunos_Secundário]]</f>
        <v>70253.595219822382</v>
      </c>
      <c r="Y220" s="114">
        <f>Tabela1[[#This Row],[COF_NUTSIII+MUN]]/Tabela1[[#This Row],[Total de Alunos]]*Tabela1[[#This Row],[TtAlunos_Secundário]]</f>
        <v>70253.595219822382</v>
      </c>
      <c r="AA220" s="146"/>
    </row>
    <row r="221" spans="1:27" x14ac:dyDescent="0.3">
      <c r="A221" s="76">
        <v>912</v>
      </c>
      <c r="B221" s="76" t="s">
        <v>350</v>
      </c>
      <c r="C221" s="76" t="s">
        <v>353</v>
      </c>
      <c r="D221" s="76" t="s">
        <v>484</v>
      </c>
      <c r="E221" s="76" t="s">
        <v>485</v>
      </c>
      <c r="F221" s="76" t="s">
        <v>329</v>
      </c>
      <c r="G221" s="76" t="s">
        <v>312</v>
      </c>
      <c r="H221" s="76" t="s">
        <v>492</v>
      </c>
      <c r="I221" s="76" t="s">
        <v>505</v>
      </c>
      <c r="J221" s="118">
        <v>0</v>
      </c>
      <c r="K221" s="119">
        <v>91594.23133333333</v>
      </c>
      <c r="L221" s="120">
        <v>91594.23133333333</v>
      </c>
      <c r="M221" s="128">
        <v>440</v>
      </c>
      <c r="N221" s="129">
        <v>1379</v>
      </c>
      <c r="O221" s="129">
        <v>590</v>
      </c>
      <c r="P221" s="130">
        <v>2409</v>
      </c>
      <c r="Q221" s="114">
        <f>Tabela1[[#This Row],[COF_MUN]]/Tabela1[[#This Row],[Total de Alunos]]*Tabela1[[#This Row],[TtAlunosPré]]</f>
        <v>0</v>
      </c>
      <c r="R221" s="114">
        <f>Tabela1[[#This Row],[COF_NUTSIII]]/Tabela1[[#This Row],[Total de Alunos]]*Tabela1[[#This Row],[TtAlunosPré]]</f>
        <v>16729.539969558602</v>
      </c>
      <c r="S221" s="114">
        <f>Tabela1[[#This Row],[COF_NUTSIII+MUN]]/Tabela1[[#This Row],[Total de Alunos]]*Tabela1[[#This Row],[TtAlunosPré]]</f>
        <v>16729.539969558602</v>
      </c>
      <c r="T221" s="114">
        <f>Tabela1[[#This Row],[COF_MUN]]/Tabela1[[#This Row],[Total de Alunos]]*Tabela1[[#This Row],[TtAlunos_Básico]]</f>
        <v>0</v>
      </c>
      <c r="U221" s="114">
        <f>Tabela1[[#This Row],[COF_NUTSIII]]/Tabela1[[#This Row],[Total de Alunos]]*Tabela1[[#This Row],[TtAlunos_Básico]]</f>
        <v>52431.899131866616</v>
      </c>
      <c r="V221" s="114">
        <f>Tabela1[[#This Row],[COF_NUTSIII+MUN]]/Tabela1[[#This Row],[Total de Alunos]]*Tabela1[[#This Row],[TtAlunos_Básico]]</f>
        <v>52431.899131866616</v>
      </c>
      <c r="W221" s="114">
        <f>Tabela1[[#This Row],[COF_MUN]]/Tabela1[[#This Row],[Total de Alunos]]*Tabela1[[#This Row],[TtAlunos_Secundário]]</f>
        <v>0</v>
      </c>
      <c r="X221" s="114">
        <f>Tabela1[[#This Row],[COF_NUTSIII]]/Tabela1[[#This Row],[Total de Alunos]]*Tabela1[[#This Row],[TtAlunos_Secundário]]</f>
        <v>22432.792231908123</v>
      </c>
      <c r="Y221" s="114">
        <f>Tabela1[[#This Row],[COF_NUTSIII+MUN]]/Tabela1[[#This Row],[Total de Alunos]]*Tabela1[[#This Row],[TtAlunos_Secundário]]</f>
        <v>22432.792231908123</v>
      </c>
      <c r="AA221" s="146"/>
    </row>
    <row r="222" spans="1:27" x14ac:dyDescent="0.3">
      <c r="A222" s="76">
        <v>1510</v>
      </c>
      <c r="B222" s="76" t="s">
        <v>350</v>
      </c>
      <c r="C222" s="76" t="s">
        <v>353</v>
      </c>
      <c r="D222" s="76" t="s">
        <v>427</v>
      </c>
      <c r="E222" s="76" t="s">
        <v>428</v>
      </c>
      <c r="F222" s="76" t="s">
        <v>324</v>
      </c>
      <c r="G222" s="76">
        <v>170</v>
      </c>
      <c r="H222" s="76" t="s">
        <v>370</v>
      </c>
      <c r="I222" s="76" t="s">
        <v>441</v>
      </c>
      <c r="J222" s="118">
        <v>499277.4</v>
      </c>
      <c r="K222" s="119">
        <v>0</v>
      </c>
      <c r="L222" s="120">
        <v>499277.4</v>
      </c>
      <c r="M222" s="128">
        <v>3579</v>
      </c>
      <c r="N222" s="129">
        <v>15328</v>
      </c>
      <c r="O222" s="129">
        <v>4222</v>
      </c>
      <c r="P222" s="130">
        <v>23129</v>
      </c>
      <c r="Q222" s="114">
        <f>Tabela1[[#This Row],[COF_MUN]]/Tabela1[[#This Row],[Total de Alunos]]*Tabela1[[#This Row],[TtAlunosPré]]</f>
        <v>77258.585092308364</v>
      </c>
      <c r="R222" s="114">
        <f>Tabela1[[#This Row],[COF_NUTSIII]]/Tabela1[[#This Row],[Total de Alunos]]*Tabela1[[#This Row],[TtAlunosPré]]</f>
        <v>0</v>
      </c>
      <c r="S222" s="114">
        <f>Tabela1[[#This Row],[COF_NUTSIII+MUN]]/Tabela1[[#This Row],[Total de Alunos]]*Tabela1[[#This Row],[TtAlunosPré]]</f>
        <v>77258.585092308364</v>
      </c>
      <c r="T222" s="114">
        <f>Tabela1[[#This Row],[COF_MUN]]/Tabela1[[#This Row],[Total de Alunos]]*Tabela1[[#This Row],[TtAlunos_Básico]]</f>
        <v>330880.02019974927</v>
      </c>
      <c r="U222" s="114">
        <f>Tabela1[[#This Row],[COF_NUTSIII]]/Tabela1[[#This Row],[Total de Alunos]]*Tabela1[[#This Row],[TtAlunos_Básico]]</f>
        <v>0</v>
      </c>
      <c r="V222" s="114">
        <f>Tabela1[[#This Row],[COF_NUTSIII+MUN]]/Tabela1[[#This Row],[Total de Alunos]]*Tabela1[[#This Row],[TtAlunos_Básico]]</f>
        <v>330880.02019974927</v>
      </c>
      <c r="W222" s="114">
        <f>Tabela1[[#This Row],[COF_MUN]]/Tabela1[[#This Row],[Total de Alunos]]*Tabela1[[#This Row],[TtAlunos_Secundário]]</f>
        <v>91138.794707942419</v>
      </c>
      <c r="X222" s="114">
        <f>Tabela1[[#This Row],[COF_NUTSIII]]/Tabela1[[#This Row],[Total de Alunos]]*Tabela1[[#This Row],[TtAlunos_Secundário]]</f>
        <v>0</v>
      </c>
      <c r="Y222" s="114">
        <f>Tabela1[[#This Row],[COF_NUTSIII+MUN]]/Tabela1[[#This Row],[Total de Alunos]]*Tabela1[[#This Row],[TtAlunos_Secundário]]</f>
        <v>91138.794707942419</v>
      </c>
      <c r="AA222" s="146"/>
    </row>
    <row r="223" spans="1:27" x14ac:dyDescent="0.3">
      <c r="A223" s="76">
        <v>1818</v>
      </c>
      <c r="B223" s="76" t="s">
        <v>350</v>
      </c>
      <c r="C223" s="76" t="s">
        <v>353</v>
      </c>
      <c r="D223" s="76" t="s">
        <v>408</v>
      </c>
      <c r="E223" s="76" t="s">
        <v>409</v>
      </c>
      <c r="F223" s="76" t="s">
        <v>331</v>
      </c>
      <c r="G223" s="76" t="s">
        <v>301</v>
      </c>
      <c r="H223" s="76" t="s">
        <v>513</v>
      </c>
      <c r="I223" s="76" t="s">
        <v>527</v>
      </c>
      <c r="J223" s="118">
        <v>273713.23</v>
      </c>
      <c r="K223" s="119">
        <v>11835.449999999999</v>
      </c>
      <c r="L223" s="120">
        <v>285548.68</v>
      </c>
      <c r="M223" s="128">
        <v>77</v>
      </c>
      <c r="N223" s="129">
        <v>296</v>
      </c>
      <c r="O223" s="129">
        <v>136</v>
      </c>
      <c r="P223" s="130">
        <v>509</v>
      </c>
      <c r="Q223" s="114">
        <f>Tabela1[[#This Row],[COF_MUN]]/Tabela1[[#This Row],[Total de Alunos]]*Tabela1[[#This Row],[TtAlunosPré]]</f>
        <v>41406.520058939095</v>
      </c>
      <c r="R223" s="114">
        <f>Tabela1[[#This Row],[COF_NUTSIII]]/Tabela1[[#This Row],[Total de Alunos]]*Tabela1[[#This Row],[TtAlunosPré]]</f>
        <v>1790.4315324165029</v>
      </c>
      <c r="S223" s="114">
        <f>Tabela1[[#This Row],[COF_NUTSIII+MUN]]/Tabela1[[#This Row],[Total de Alunos]]*Tabela1[[#This Row],[TtAlunosPré]]</f>
        <v>43196.951591355595</v>
      </c>
      <c r="T223" s="114">
        <f>Tabela1[[#This Row],[COF_MUN]]/Tabela1[[#This Row],[Total de Alunos]]*Tabela1[[#This Row],[TtAlunos_Básico]]</f>
        <v>159173.11607072692</v>
      </c>
      <c r="U223" s="114">
        <f>Tabela1[[#This Row],[COF_NUTSIII]]/Tabela1[[#This Row],[Total de Alunos]]*Tabela1[[#This Row],[TtAlunos_Básico]]</f>
        <v>6882.6978388998032</v>
      </c>
      <c r="V223" s="114">
        <f>Tabela1[[#This Row],[COF_NUTSIII+MUN]]/Tabela1[[#This Row],[Total de Alunos]]*Tabela1[[#This Row],[TtAlunos_Básico]]</f>
        <v>166055.81390962671</v>
      </c>
      <c r="W223" s="114">
        <f>Tabela1[[#This Row],[COF_MUN]]/Tabela1[[#This Row],[Total de Alunos]]*Tabela1[[#This Row],[TtAlunos_Secundário]]</f>
        <v>73133.593870333993</v>
      </c>
      <c r="X223" s="114">
        <f>Tabela1[[#This Row],[COF_NUTSIII]]/Tabela1[[#This Row],[Total de Alunos]]*Tabela1[[#This Row],[TtAlunos_Secundário]]</f>
        <v>3162.3206286836935</v>
      </c>
      <c r="Y223" s="114">
        <f>Tabela1[[#This Row],[COF_NUTSIII+MUN]]/Tabela1[[#This Row],[Total de Alunos]]*Tabela1[[#This Row],[TtAlunos_Secundário]]</f>
        <v>76295.914499017672</v>
      </c>
      <c r="AA223" s="146"/>
    </row>
    <row r="224" spans="1:27" x14ac:dyDescent="0.3">
      <c r="A224" s="76">
        <v>213</v>
      </c>
      <c r="B224" s="76" t="s">
        <v>350</v>
      </c>
      <c r="C224" s="76" t="s">
        <v>353</v>
      </c>
      <c r="D224" s="76" t="s">
        <v>354</v>
      </c>
      <c r="E224" s="76" t="s">
        <v>355</v>
      </c>
      <c r="F224" s="76" t="s">
        <v>327</v>
      </c>
      <c r="G224" s="76">
        <v>184</v>
      </c>
      <c r="H224" s="76" t="s">
        <v>373</v>
      </c>
      <c r="I224" s="76" t="s">
        <v>482</v>
      </c>
      <c r="J224" s="118">
        <v>475600</v>
      </c>
      <c r="K224" s="119">
        <v>58442.553846153845</v>
      </c>
      <c r="L224" s="120">
        <v>534042.5538461539</v>
      </c>
      <c r="M224" s="128">
        <v>346</v>
      </c>
      <c r="N224" s="129">
        <v>1037</v>
      </c>
      <c r="O224" s="129">
        <v>413</v>
      </c>
      <c r="P224" s="130">
        <v>1796</v>
      </c>
      <c r="Q224" s="114">
        <f>Tabela1[[#This Row],[COF_MUN]]/Tabela1[[#This Row],[Total de Alunos]]*Tabela1[[#This Row],[TtAlunosPré]]</f>
        <v>91624.498886414265</v>
      </c>
      <c r="R224" s="114">
        <f>Tabela1[[#This Row],[COF_NUTSIII]]/Tabela1[[#This Row],[Total de Alunos]]*Tabela1[[#This Row],[TtAlunosPré]]</f>
        <v>11258.977522700017</v>
      </c>
      <c r="S224" s="114">
        <f>Tabela1[[#This Row],[COF_NUTSIII+MUN]]/Tabela1[[#This Row],[Total de Alunos]]*Tabela1[[#This Row],[TtAlunosPré]]</f>
        <v>102883.47640911427</v>
      </c>
      <c r="T224" s="114">
        <f>Tabela1[[#This Row],[COF_MUN]]/Tabela1[[#This Row],[Total de Alunos]]*Tabela1[[#This Row],[TtAlunos_Básico]]</f>
        <v>274608.68596881966</v>
      </c>
      <c r="U224" s="114">
        <f>Tabela1[[#This Row],[COF_NUTSIII]]/Tabela1[[#This Row],[Total de Alunos]]*Tabela1[[#This Row],[TtAlunos_Básico]]</f>
        <v>33744.392170635605</v>
      </c>
      <c r="V224" s="114">
        <f>Tabela1[[#This Row],[COF_NUTSIII+MUN]]/Tabela1[[#This Row],[Total de Alunos]]*Tabela1[[#This Row],[TtAlunos_Básico]]</f>
        <v>308353.07813945523</v>
      </c>
      <c r="W224" s="114">
        <f>Tabela1[[#This Row],[COF_MUN]]/Tabela1[[#This Row],[Total de Alunos]]*Tabela1[[#This Row],[TtAlunos_Secundário]]</f>
        <v>109366.81514476617</v>
      </c>
      <c r="X224" s="114">
        <f>Tabela1[[#This Row],[COF_NUTSIII]]/Tabela1[[#This Row],[Total de Alunos]]*Tabela1[[#This Row],[TtAlunos_Secundário]]</f>
        <v>13439.18415281823</v>
      </c>
      <c r="Y224" s="114">
        <f>Tabela1[[#This Row],[COF_NUTSIII+MUN]]/Tabela1[[#This Row],[Total de Alunos]]*Tabela1[[#This Row],[TtAlunos_Secundário]]</f>
        <v>122805.99929758438</v>
      </c>
      <c r="AA224" s="146"/>
    </row>
    <row r="225" spans="1:27" x14ac:dyDescent="0.3">
      <c r="A225" s="76">
        <v>509</v>
      </c>
      <c r="B225" s="76" t="s">
        <v>350</v>
      </c>
      <c r="C225" s="76" t="s">
        <v>353</v>
      </c>
      <c r="D225" s="76" t="s">
        <v>484</v>
      </c>
      <c r="E225" s="76" t="s">
        <v>485</v>
      </c>
      <c r="F225" s="76" t="s">
        <v>333</v>
      </c>
      <c r="G225" s="76" t="s">
        <v>308</v>
      </c>
      <c r="H225" s="76" t="s">
        <v>486</v>
      </c>
      <c r="I225" s="76" t="s">
        <v>551</v>
      </c>
      <c r="J225" s="118">
        <v>0</v>
      </c>
      <c r="K225" s="119">
        <v>292092.53769230773</v>
      </c>
      <c r="L225" s="120">
        <v>292092.53769230773</v>
      </c>
      <c r="M225" s="128">
        <v>305</v>
      </c>
      <c r="N225" s="129">
        <v>1054</v>
      </c>
      <c r="O225" s="129">
        <v>513</v>
      </c>
      <c r="P225" s="130">
        <v>1872</v>
      </c>
      <c r="Q225" s="114">
        <f>Tabela1[[#This Row],[COF_MUN]]/Tabela1[[#This Row],[Total de Alunos]]*Tabela1[[#This Row],[TtAlunosPré]]</f>
        <v>0</v>
      </c>
      <c r="R225" s="114">
        <f>Tabela1[[#This Row],[COF_NUTSIII]]/Tabela1[[#This Row],[Total de Alunos]]*Tabela1[[#This Row],[TtAlunosPré]]</f>
        <v>47589.863245808687</v>
      </c>
      <c r="S225" s="114">
        <f>Tabela1[[#This Row],[COF_NUTSIII+MUN]]/Tabela1[[#This Row],[Total de Alunos]]*Tabela1[[#This Row],[TtAlunosPré]]</f>
        <v>47589.863245808687</v>
      </c>
      <c r="T225" s="114">
        <f>Tabela1[[#This Row],[COF_MUN]]/Tabela1[[#This Row],[Total de Alunos]]*Tabela1[[#This Row],[TtAlunos_Básico]]</f>
        <v>0</v>
      </c>
      <c r="U225" s="114">
        <f>Tabela1[[#This Row],[COF_NUTSIII]]/Tabela1[[#This Row],[Total de Alunos]]*Tabela1[[#This Row],[TtAlunos_Básico]]</f>
        <v>164458.08479043396</v>
      </c>
      <c r="V225" s="114">
        <f>Tabela1[[#This Row],[COF_NUTSIII+MUN]]/Tabela1[[#This Row],[Total de Alunos]]*Tabela1[[#This Row],[TtAlunos_Básico]]</f>
        <v>164458.08479043396</v>
      </c>
      <c r="W225" s="114">
        <f>Tabela1[[#This Row],[COF_MUN]]/Tabela1[[#This Row],[Total de Alunos]]*Tabela1[[#This Row],[TtAlunos_Secundário]]</f>
        <v>0</v>
      </c>
      <c r="X225" s="114">
        <f>Tabela1[[#This Row],[COF_NUTSIII]]/Tabela1[[#This Row],[Total de Alunos]]*Tabela1[[#This Row],[TtAlunos_Secundário]]</f>
        <v>80044.589656065102</v>
      </c>
      <c r="Y225" s="114">
        <f>Tabela1[[#This Row],[COF_NUTSIII+MUN]]/Tabela1[[#This Row],[Total de Alunos]]*Tabela1[[#This Row],[TtAlunos_Secundário]]</f>
        <v>80044.589656065102</v>
      </c>
      <c r="AA225" s="146"/>
    </row>
    <row r="226" spans="1:27" x14ac:dyDescent="0.3">
      <c r="A226" s="76">
        <v>1511</v>
      </c>
      <c r="B226" s="76" t="s">
        <v>350</v>
      </c>
      <c r="C226" s="76" t="s">
        <v>353</v>
      </c>
      <c r="D226" s="76" t="s">
        <v>427</v>
      </c>
      <c r="E226" s="76" t="s">
        <v>428</v>
      </c>
      <c r="F226" s="76" t="s">
        <v>324</v>
      </c>
      <c r="G226" s="76">
        <v>170</v>
      </c>
      <c r="H226" s="76" t="s">
        <v>370</v>
      </c>
      <c r="I226" s="76" t="s">
        <v>442</v>
      </c>
      <c r="J226" s="118">
        <v>374588.51</v>
      </c>
      <c r="K226" s="119">
        <v>0</v>
      </c>
      <c r="L226" s="120">
        <v>374588.51</v>
      </c>
      <c r="M226" s="128">
        <v>1249</v>
      </c>
      <c r="N226" s="129">
        <v>5352</v>
      </c>
      <c r="O226" s="129">
        <v>1439</v>
      </c>
      <c r="P226" s="130">
        <v>8040</v>
      </c>
      <c r="Q226" s="114">
        <f>Tabela1[[#This Row],[COF_MUN]]/Tabela1[[#This Row],[Total de Alunos]]*Tabela1[[#This Row],[TtAlunosPré]]</f>
        <v>58191.672759950256</v>
      </c>
      <c r="R226" s="114">
        <f>Tabela1[[#This Row],[COF_NUTSIII]]/Tabela1[[#This Row],[Total de Alunos]]*Tabela1[[#This Row],[TtAlunosPré]]</f>
        <v>0</v>
      </c>
      <c r="S226" s="114">
        <f>Tabela1[[#This Row],[COF_NUTSIII+MUN]]/Tabela1[[#This Row],[Total de Alunos]]*Tabela1[[#This Row],[TtAlunosPré]]</f>
        <v>58191.672759950256</v>
      </c>
      <c r="T226" s="114">
        <f>Tabela1[[#This Row],[COF_MUN]]/Tabela1[[#This Row],[Total de Alunos]]*Tabela1[[#This Row],[TtAlunos_Básico]]</f>
        <v>249352.94844776121</v>
      </c>
      <c r="U226" s="114">
        <f>Tabela1[[#This Row],[COF_NUTSIII]]/Tabela1[[#This Row],[Total de Alunos]]*Tabela1[[#This Row],[TtAlunos_Básico]]</f>
        <v>0</v>
      </c>
      <c r="V226" s="114">
        <f>Tabela1[[#This Row],[COF_NUTSIII+MUN]]/Tabela1[[#This Row],[Total de Alunos]]*Tabela1[[#This Row],[TtAlunos_Básico]]</f>
        <v>249352.94844776121</v>
      </c>
      <c r="W226" s="114">
        <f>Tabela1[[#This Row],[COF_MUN]]/Tabela1[[#This Row],[Total de Alunos]]*Tabela1[[#This Row],[TtAlunos_Secundário]]</f>
        <v>67043.888792288562</v>
      </c>
      <c r="X226" s="114">
        <f>Tabela1[[#This Row],[COF_NUTSIII]]/Tabela1[[#This Row],[Total de Alunos]]*Tabela1[[#This Row],[TtAlunos_Secundário]]</f>
        <v>0</v>
      </c>
      <c r="Y226" s="114">
        <f>Tabela1[[#This Row],[COF_NUTSIII+MUN]]/Tabela1[[#This Row],[Total de Alunos]]*Tabela1[[#This Row],[TtAlunos_Secundário]]</f>
        <v>67043.888792288562</v>
      </c>
      <c r="AA226" s="146"/>
    </row>
    <row r="227" spans="1:27" x14ac:dyDescent="0.3">
      <c r="A227" s="76">
        <v>1512</v>
      </c>
      <c r="B227" s="76" t="s">
        <v>350</v>
      </c>
      <c r="C227" s="76" t="s">
        <v>353</v>
      </c>
      <c r="D227" s="76" t="s">
        <v>427</v>
      </c>
      <c r="E227" s="76" t="s">
        <v>428</v>
      </c>
      <c r="F227" s="76" t="s">
        <v>324</v>
      </c>
      <c r="G227" s="76">
        <v>170</v>
      </c>
      <c r="H227" s="76" t="s">
        <v>370</v>
      </c>
      <c r="I227" s="76" t="s">
        <v>370</v>
      </c>
      <c r="J227" s="118">
        <v>513706.82</v>
      </c>
      <c r="K227" s="119">
        <v>0</v>
      </c>
      <c r="L227" s="120">
        <v>513706.82</v>
      </c>
      <c r="M227" s="128">
        <v>3158</v>
      </c>
      <c r="N227" s="129">
        <v>12615</v>
      </c>
      <c r="O227" s="129">
        <v>3848</v>
      </c>
      <c r="P227" s="130">
        <v>19621</v>
      </c>
      <c r="Q227" s="114">
        <f>Tabela1[[#This Row],[COF_MUN]]/Tabela1[[#This Row],[Total de Alunos]]*Tabela1[[#This Row],[TtAlunosPré]]</f>
        <v>82681.113988074008</v>
      </c>
      <c r="R227" s="114">
        <f>Tabela1[[#This Row],[COF_NUTSIII]]/Tabela1[[#This Row],[Total de Alunos]]*Tabela1[[#This Row],[TtAlunosPré]]</f>
        <v>0</v>
      </c>
      <c r="S227" s="114">
        <f>Tabela1[[#This Row],[COF_NUTSIII+MUN]]/Tabela1[[#This Row],[Total de Alunos]]*Tabela1[[#This Row],[TtAlunosPré]]</f>
        <v>82681.113988074008</v>
      </c>
      <c r="T227" s="114">
        <f>Tabela1[[#This Row],[COF_MUN]]/Tabela1[[#This Row],[Total de Alunos]]*Tabela1[[#This Row],[TtAlunos_Básico]]</f>
        <v>330279.37079149892</v>
      </c>
      <c r="U227" s="114">
        <f>Tabela1[[#This Row],[COF_NUTSIII]]/Tabela1[[#This Row],[Total de Alunos]]*Tabela1[[#This Row],[TtAlunos_Básico]]</f>
        <v>0</v>
      </c>
      <c r="V227" s="114">
        <f>Tabela1[[#This Row],[COF_NUTSIII+MUN]]/Tabela1[[#This Row],[Total de Alunos]]*Tabela1[[#This Row],[TtAlunos_Básico]]</f>
        <v>330279.37079149892</v>
      </c>
      <c r="W227" s="114">
        <f>Tabela1[[#This Row],[COF_MUN]]/Tabela1[[#This Row],[Total de Alunos]]*Tabela1[[#This Row],[TtAlunos_Secundário]]</f>
        <v>100746.33522042709</v>
      </c>
      <c r="X227" s="114">
        <f>Tabela1[[#This Row],[COF_NUTSIII]]/Tabela1[[#This Row],[Total de Alunos]]*Tabela1[[#This Row],[TtAlunos_Secundário]]</f>
        <v>0</v>
      </c>
      <c r="Y227" s="114">
        <f>Tabela1[[#This Row],[COF_NUTSIII+MUN]]/Tabela1[[#This Row],[Total de Alunos]]*Tabela1[[#This Row],[TtAlunos_Secundário]]</f>
        <v>100746.33522042709</v>
      </c>
      <c r="AA227" s="146"/>
    </row>
    <row r="228" spans="1:27" x14ac:dyDescent="0.3">
      <c r="A228" s="76">
        <v>117</v>
      </c>
      <c r="B228" s="76" t="s">
        <v>350</v>
      </c>
      <c r="C228" s="76" t="s">
        <v>353</v>
      </c>
      <c r="D228" s="76" t="s">
        <v>484</v>
      </c>
      <c r="E228" s="76" t="s">
        <v>485</v>
      </c>
      <c r="F228" s="76" t="s">
        <v>335</v>
      </c>
      <c r="G228" s="76" t="s">
        <v>304</v>
      </c>
      <c r="H228" s="76" t="s">
        <v>445</v>
      </c>
      <c r="I228" s="76" t="s">
        <v>577</v>
      </c>
      <c r="J228" s="118">
        <v>0</v>
      </c>
      <c r="K228" s="119">
        <v>261614.17909090911</v>
      </c>
      <c r="L228" s="120">
        <v>261614.17909090911</v>
      </c>
      <c r="M228" s="128">
        <v>228</v>
      </c>
      <c r="N228" s="129">
        <v>780</v>
      </c>
      <c r="O228" s="129">
        <v>539</v>
      </c>
      <c r="P228" s="130">
        <v>1547</v>
      </c>
      <c r="Q228" s="114">
        <f>Tabela1[[#This Row],[COF_MUN]]/Tabela1[[#This Row],[Total de Alunos]]*Tabela1[[#This Row],[TtAlunosPré]]</f>
        <v>0</v>
      </c>
      <c r="R228" s="114">
        <f>Tabela1[[#This Row],[COF_NUTSIII]]/Tabela1[[#This Row],[Total de Alunos]]*Tabela1[[#This Row],[TtAlunosPré]]</f>
        <v>38557.22872186637</v>
      </c>
      <c r="S228" s="114">
        <f>Tabela1[[#This Row],[COF_NUTSIII+MUN]]/Tabela1[[#This Row],[Total de Alunos]]*Tabela1[[#This Row],[TtAlunosPré]]</f>
        <v>38557.22872186637</v>
      </c>
      <c r="T228" s="114">
        <f>Tabela1[[#This Row],[COF_MUN]]/Tabela1[[#This Row],[Total de Alunos]]*Tabela1[[#This Row],[TtAlunos_Básico]]</f>
        <v>0</v>
      </c>
      <c r="U228" s="114">
        <f>Tabela1[[#This Row],[COF_NUTSIII]]/Tabela1[[#This Row],[Total de Alunos]]*Tabela1[[#This Row],[TtAlunos_Básico]]</f>
        <v>131906.30878533231</v>
      </c>
      <c r="V228" s="114">
        <f>Tabela1[[#This Row],[COF_NUTSIII+MUN]]/Tabela1[[#This Row],[Total de Alunos]]*Tabela1[[#This Row],[TtAlunos_Básico]]</f>
        <v>131906.30878533231</v>
      </c>
      <c r="W228" s="114">
        <f>Tabela1[[#This Row],[COF_MUN]]/Tabela1[[#This Row],[Total de Alunos]]*Tabela1[[#This Row],[TtAlunos_Secundário]]</f>
        <v>0</v>
      </c>
      <c r="X228" s="114">
        <f>Tabela1[[#This Row],[COF_NUTSIII]]/Tabela1[[#This Row],[Total de Alunos]]*Tabela1[[#This Row],[TtAlunos_Secundário]]</f>
        <v>91150.641583710414</v>
      </c>
      <c r="Y228" s="114">
        <f>Tabela1[[#This Row],[COF_NUTSIII+MUN]]/Tabela1[[#This Row],[Total de Alunos]]*Tabela1[[#This Row],[TtAlunos_Secundário]]</f>
        <v>91150.641583710414</v>
      </c>
      <c r="AA228" s="146"/>
    </row>
    <row r="229" spans="1:27" x14ac:dyDescent="0.3">
      <c r="A229" s="76">
        <v>813</v>
      </c>
      <c r="B229" s="76" t="s">
        <v>350</v>
      </c>
      <c r="C229" s="76" t="s">
        <v>353</v>
      </c>
      <c r="D229" s="76" t="s">
        <v>321</v>
      </c>
      <c r="E229" s="76" t="s">
        <v>377</v>
      </c>
      <c r="F229" s="76" t="s">
        <v>321</v>
      </c>
      <c r="G229" s="76">
        <v>150</v>
      </c>
      <c r="H229" s="76" t="s">
        <v>378</v>
      </c>
      <c r="I229" s="76" t="s">
        <v>389</v>
      </c>
      <c r="J229" s="118">
        <v>0</v>
      </c>
      <c r="K229" s="119">
        <v>0</v>
      </c>
      <c r="L229" s="120">
        <v>0</v>
      </c>
      <c r="M229" s="128">
        <v>942</v>
      </c>
      <c r="N229" s="129">
        <v>3112</v>
      </c>
      <c r="O229" s="129">
        <v>863</v>
      </c>
      <c r="P229" s="130">
        <v>4917</v>
      </c>
      <c r="Q229" s="114">
        <f>Tabela1[[#This Row],[COF_MUN]]/Tabela1[[#This Row],[Total de Alunos]]*Tabela1[[#This Row],[TtAlunosPré]]</f>
        <v>0</v>
      </c>
      <c r="R229" s="114">
        <f>Tabela1[[#This Row],[COF_NUTSIII]]/Tabela1[[#This Row],[Total de Alunos]]*Tabela1[[#This Row],[TtAlunosPré]]</f>
        <v>0</v>
      </c>
      <c r="S229" s="114">
        <f>Tabela1[[#This Row],[COF_NUTSIII+MUN]]/Tabela1[[#This Row],[Total de Alunos]]*Tabela1[[#This Row],[TtAlunosPré]]</f>
        <v>0</v>
      </c>
      <c r="T229" s="114">
        <f>Tabela1[[#This Row],[COF_MUN]]/Tabela1[[#This Row],[Total de Alunos]]*Tabela1[[#This Row],[TtAlunos_Básico]]</f>
        <v>0</v>
      </c>
      <c r="U229" s="114">
        <f>Tabela1[[#This Row],[COF_NUTSIII]]/Tabela1[[#This Row],[Total de Alunos]]*Tabela1[[#This Row],[TtAlunos_Básico]]</f>
        <v>0</v>
      </c>
      <c r="V229" s="114">
        <f>Tabela1[[#This Row],[COF_NUTSIII+MUN]]/Tabela1[[#This Row],[Total de Alunos]]*Tabela1[[#This Row],[TtAlunos_Básico]]</f>
        <v>0</v>
      </c>
      <c r="W229" s="114">
        <f>Tabela1[[#This Row],[COF_MUN]]/Tabela1[[#This Row],[Total de Alunos]]*Tabela1[[#This Row],[TtAlunos_Secundário]]</f>
        <v>0</v>
      </c>
      <c r="X229" s="114">
        <f>Tabela1[[#This Row],[COF_NUTSIII]]/Tabela1[[#This Row],[Total de Alunos]]*Tabela1[[#This Row],[TtAlunos_Secundário]]</f>
        <v>0</v>
      </c>
      <c r="Y229" s="114">
        <f>Tabela1[[#This Row],[COF_NUTSIII+MUN]]/Tabela1[[#This Row],[Total de Alunos]]*Tabela1[[#This Row],[TtAlunos_Secundário]]</f>
        <v>0</v>
      </c>
      <c r="AA229" s="146"/>
    </row>
    <row r="230" spans="1:27" x14ac:dyDescent="0.3">
      <c r="A230" s="76">
        <v>1513</v>
      </c>
      <c r="B230" s="76" t="s">
        <v>350</v>
      </c>
      <c r="C230" s="76" t="s">
        <v>353</v>
      </c>
      <c r="D230" s="76" t="s">
        <v>354</v>
      </c>
      <c r="E230" s="76" t="s">
        <v>355</v>
      </c>
      <c r="F230" s="76" t="s">
        <v>320</v>
      </c>
      <c r="G230" s="76">
        <v>181</v>
      </c>
      <c r="H230" s="76" t="s">
        <v>370</v>
      </c>
      <c r="I230" s="76" t="s">
        <v>376</v>
      </c>
      <c r="J230" s="118">
        <v>308849.32</v>
      </c>
      <c r="K230" s="119">
        <v>0</v>
      </c>
      <c r="L230" s="120">
        <v>308849.32</v>
      </c>
      <c r="M230" s="128">
        <v>429</v>
      </c>
      <c r="N230" s="129">
        <v>1397</v>
      </c>
      <c r="O230" s="129">
        <v>487</v>
      </c>
      <c r="P230" s="130">
        <v>2313</v>
      </c>
      <c r="Q230" s="114">
        <f>Tabela1[[#This Row],[COF_MUN]]/Tabela1[[#This Row],[Total de Alunos]]*Tabela1[[#This Row],[TtAlunosPré]]</f>
        <v>57283.336913099869</v>
      </c>
      <c r="R230" s="114">
        <f>Tabela1[[#This Row],[COF_NUTSIII]]/Tabela1[[#This Row],[Total de Alunos]]*Tabela1[[#This Row],[TtAlunosPré]]</f>
        <v>0</v>
      </c>
      <c r="S230" s="114">
        <f>Tabela1[[#This Row],[COF_NUTSIII+MUN]]/Tabela1[[#This Row],[Total de Alunos]]*Tabela1[[#This Row],[TtAlunosPré]]</f>
        <v>57283.336913099869</v>
      </c>
      <c r="T230" s="114">
        <f>Tabela1[[#This Row],[COF_MUN]]/Tabela1[[#This Row],[Total de Alunos]]*Tabela1[[#This Row],[TtAlunos_Básico]]</f>
        <v>186538.04584522266</v>
      </c>
      <c r="U230" s="114">
        <f>Tabela1[[#This Row],[COF_NUTSIII]]/Tabela1[[#This Row],[Total de Alunos]]*Tabela1[[#This Row],[TtAlunos_Básico]]</f>
        <v>0</v>
      </c>
      <c r="V230" s="114">
        <f>Tabela1[[#This Row],[COF_NUTSIII+MUN]]/Tabela1[[#This Row],[Total de Alunos]]*Tabela1[[#This Row],[TtAlunos_Básico]]</f>
        <v>186538.04584522266</v>
      </c>
      <c r="W230" s="114">
        <f>Tabela1[[#This Row],[COF_MUN]]/Tabela1[[#This Row],[Total de Alunos]]*Tabela1[[#This Row],[TtAlunos_Secundário]]</f>
        <v>65027.937241677479</v>
      </c>
      <c r="X230" s="114">
        <f>Tabela1[[#This Row],[COF_NUTSIII]]/Tabela1[[#This Row],[Total de Alunos]]*Tabela1[[#This Row],[TtAlunos_Secundário]]</f>
        <v>0</v>
      </c>
      <c r="Y230" s="114">
        <f>Tabela1[[#This Row],[COF_NUTSIII+MUN]]/Tabela1[[#This Row],[Total de Alunos]]*Tabela1[[#This Row],[TtAlunos_Secundário]]</f>
        <v>65027.937241677479</v>
      </c>
      <c r="AA230" s="146"/>
    </row>
    <row r="231" spans="1:27" x14ac:dyDescent="0.3">
      <c r="A231" s="76">
        <v>1111</v>
      </c>
      <c r="B231" s="76" t="s">
        <v>350</v>
      </c>
      <c r="C231" s="76" t="s">
        <v>353</v>
      </c>
      <c r="D231" s="76" t="s">
        <v>427</v>
      </c>
      <c r="E231" s="76" t="s">
        <v>428</v>
      </c>
      <c r="F231" s="76" t="s">
        <v>324</v>
      </c>
      <c r="G231" s="76">
        <v>170</v>
      </c>
      <c r="H231" s="76" t="s">
        <v>427</v>
      </c>
      <c r="I231" s="76" t="s">
        <v>443</v>
      </c>
      <c r="J231" s="118">
        <v>976891.73</v>
      </c>
      <c r="K231" s="119">
        <v>0</v>
      </c>
      <c r="L231" s="120">
        <v>976891.73</v>
      </c>
      <c r="M231" s="128">
        <v>8745</v>
      </c>
      <c r="N231" s="129">
        <v>35046</v>
      </c>
      <c r="O231" s="129">
        <v>9877</v>
      </c>
      <c r="P231" s="130">
        <v>53668</v>
      </c>
      <c r="Q231" s="114">
        <f>Tabela1[[#This Row],[COF_MUN]]/Tabela1[[#This Row],[Total de Alunos]]*Tabela1[[#This Row],[TtAlunosPré]]</f>
        <v>159180.85598214951</v>
      </c>
      <c r="R231" s="114">
        <f>Tabela1[[#This Row],[COF_NUTSIII]]/Tabela1[[#This Row],[Total de Alunos]]*Tabela1[[#This Row],[TtAlunosPré]]</f>
        <v>0</v>
      </c>
      <c r="S231" s="114">
        <f>Tabela1[[#This Row],[COF_NUTSIII+MUN]]/Tabela1[[#This Row],[Total de Alunos]]*Tabela1[[#This Row],[TtAlunosPré]]</f>
        <v>159180.85598214951</v>
      </c>
      <c r="T231" s="114">
        <f>Tabela1[[#This Row],[COF_MUN]]/Tabela1[[#This Row],[Total de Alunos]]*Tabela1[[#This Row],[TtAlunos_Básico]]</f>
        <v>637924.78887940664</v>
      </c>
      <c r="U231" s="114">
        <f>Tabela1[[#This Row],[COF_NUTSIII]]/Tabela1[[#This Row],[Total de Alunos]]*Tabela1[[#This Row],[TtAlunos_Básico]]</f>
        <v>0</v>
      </c>
      <c r="V231" s="114">
        <f>Tabela1[[#This Row],[COF_NUTSIII+MUN]]/Tabela1[[#This Row],[Total de Alunos]]*Tabela1[[#This Row],[TtAlunos_Básico]]</f>
        <v>637924.78887940664</v>
      </c>
      <c r="W231" s="114">
        <f>Tabela1[[#This Row],[COF_MUN]]/Tabela1[[#This Row],[Total de Alunos]]*Tabela1[[#This Row],[TtAlunos_Secundário]]</f>
        <v>179786.08513844374</v>
      </c>
      <c r="X231" s="114">
        <f>Tabela1[[#This Row],[COF_NUTSIII]]/Tabela1[[#This Row],[Total de Alunos]]*Tabela1[[#This Row],[TtAlunos_Secundário]]</f>
        <v>0</v>
      </c>
      <c r="Y231" s="114">
        <f>Tabela1[[#This Row],[COF_NUTSIII+MUN]]/Tabela1[[#This Row],[Total de Alunos]]*Tabela1[[#This Row],[TtAlunos_Secundário]]</f>
        <v>179786.08513844374</v>
      </c>
      <c r="AA231" s="146"/>
    </row>
    <row r="232" spans="1:27" x14ac:dyDescent="0.3">
      <c r="A232" s="76">
        <v>1112</v>
      </c>
      <c r="B232" s="76" t="s">
        <v>350</v>
      </c>
      <c r="C232" s="76" t="s">
        <v>353</v>
      </c>
      <c r="D232" s="76" t="s">
        <v>484</v>
      </c>
      <c r="E232" s="76" t="s">
        <v>485</v>
      </c>
      <c r="F232" s="76" t="s">
        <v>334</v>
      </c>
      <c r="G232" s="76" t="s">
        <v>302</v>
      </c>
      <c r="H232" s="76" t="s">
        <v>427</v>
      </c>
      <c r="I232" s="76" t="s">
        <v>567</v>
      </c>
      <c r="J232" s="118">
        <v>0</v>
      </c>
      <c r="K232" s="119">
        <v>313016.76416666666</v>
      </c>
      <c r="L232" s="120">
        <v>313016.76416666666</v>
      </c>
      <c r="M232" s="128">
        <v>246</v>
      </c>
      <c r="N232" s="129">
        <v>1007</v>
      </c>
      <c r="O232" s="129">
        <v>231</v>
      </c>
      <c r="P232" s="130">
        <v>1484</v>
      </c>
      <c r="Q232" s="114">
        <f>Tabela1[[#This Row],[COF_MUN]]/Tabela1[[#This Row],[Total de Alunos]]*Tabela1[[#This Row],[TtAlunosPré]]</f>
        <v>0</v>
      </c>
      <c r="R232" s="114">
        <f>Tabela1[[#This Row],[COF_NUTSIII]]/Tabela1[[#This Row],[Total de Alunos]]*Tabela1[[#This Row],[TtAlunosPré]]</f>
        <v>51888.223709568738</v>
      </c>
      <c r="S232" s="114">
        <f>Tabela1[[#This Row],[COF_NUTSIII+MUN]]/Tabela1[[#This Row],[Total de Alunos]]*Tabela1[[#This Row],[TtAlunosPré]]</f>
        <v>51888.223709568738</v>
      </c>
      <c r="T232" s="114">
        <f>Tabela1[[#This Row],[COF_MUN]]/Tabela1[[#This Row],[Total de Alunos]]*Tabela1[[#This Row],[TtAlunos_Básico]]</f>
        <v>0</v>
      </c>
      <c r="U232" s="114">
        <f>Tabela1[[#This Row],[COF_NUTSIII]]/Tabela1[[#This Row],[Total de Alunos]]*Tabela1[[#This Row],[TtAlunos_Básico]]</f>
        <v>212404.23282738097</v>
      </c>
      <c r="V232" s="114">
        <f>Tabela1[[#This Row],[COF_NUTSIII+MUN]]/Tabela1[[#This Row],[Total de Alunos]]*Tabela1[[#This Row],[TtAlunos_Básico]]</f>
        <v>212404.23282738097</v>
      </c>
      <c r="W232" s="114">
        <f>Tabela1[[#This Row],[COF_MUN]]/Tabela1[[#This Row],[Total de Alunos]]*Tabela1[[#This Row],[TtAlunos_Secundário]]</f>
        <v>0</v>
      </c>
      <c r="X232" s="114">
        <f>Tabela1[[#This Row],[COF_NUTSIII]]/Tabela1[[#This Row],[Total de Alunos]]*Tabela1[[#This Row],[TtAlunos_Secundário]]</f>
        <v>48724.307629716983</v>
      </c>
      <c r="Y232" s="114">
        <f>Tabela1[[#This Row],[COF_NUTSIII+MUN]]/Tabela1[[#This Row],[Total de Alunos]]*Tabela1[[#This Row],[TtAlunos_Secundário]]</f>
        <v>48724.307629716983</v>
      </c>
      <c r="AA232" s="146"/>
    </row>
    <row r="233" spans="1:27" x14ac:dyDescent="0.3">
      <c r="A233" s="76">
        <v>615</v>
      </c>
      <c r="B233" s="76" t="s">
        <v>350</v>
      </c>
      <c r="C233" s="76" t="s">
        <v>353</v>
      </c>
      <c r="D233" s="76" t="s">
        <v>484</v>
      </c>
      <c r="E233" s="76" t="s">
        <v>485</v>
      </c>
      <c r="F233" s="76" t="s">
        <v>336</v>
      </c>
      <c r="G233" s="76" t="s">
        <v>314</v>
      </c>
      <c r="H233" s="76" t="s">
        <v>579</v>
      </c>
      <c r="I233" s="76" t="s">
        <v>595</v>
      </c>
      <c r="J233" s="118">
        <v>0</v>
      </c>
      <c r="K233" s="119">
        <v>331258.91315789474</v>
      </c>
      <c r="L233" s="120">
        <v>331258.91315789474</v>
      </c>
      <c r="M233" s="128">
        <v>358</v>
      </c>
      <c r="N233" s="129">
        <v>1206</v>
      </c>
      <c r="O233" s="129">
        <v>337</v>
      </c>
      <c r="P233" s="130">
        <v>1901</v>
      </c>
      <c r="Q233" s="114">
        <f>Tabela1[[#This Row],[COF_MUN]]/Tabela1[[#This Row],[Total de Alunos]]*Tabela1[[#This Row],[TtAlunosPré]]</f>
        <v>0</v>
      </c>
      <c r="R233" s="114">
        <f>Tabela1[[#This Row],[COF_NUTSIII]]/Tabela1[[#This Row],[Total de Alunos]]*Tabela1[[#This Row],[TtAlunosPré]]</f>
        <v>62383.319784600899</v>
      </c>
      <c r="S233" s="114">
        <f>Tabela1[[#This Row],[COF_NUTSIII+MUN]]/Tabela1[[#This Row],[Total de Alunos]]*Tabela1[[#This Row],[TtAlunosPré]]</f>
        <v>62383.319784600899</v>
      </c>
      <c r="T233" s="114">
        <f>Tabela1[[#This Row],[COF_MUN]]/Tabela1[[#This Row],[Total de Alunos]]*Tabela1[[#This Row],[TtAlunos_Básico]]</f>
        <v>0</v>
      </c>
      <c r="U233" s="114">
        <f>Tabela1[[#This Row],[COF_NUTSIII]]/Tabela1[[#This Row],[Total de Alunos]]*Tabela1[[#This Row],[TtAlunos_Básico]]</f>
        <v>210151.63033583431</v>
      </c>
      <c r="V233" s="114">
        <f>Tabela1[[#This Row],[COF_NUTSIII+MUN]]/Tabela1[[#This Row],[Total de Alunos]]*Tabela1[[#This Row],[TtAlunos_Básico]]</f>
        <v>210151.63033583431</v>
      </c>
      <c r="W233" s="114">
        <f>Tabela1[[#This Row],[COF_MUN]]/Tabela1[[#This Row],[Total de Alunos]]*Tabela1[[#This Row],[TtAlunos_Secundário]]</f>
        <v>0</v>
      </c>
      <c r="X233" s="114">
        <f>Tabela1[[#This Row],[COF_NUTSIII]]/Tabela1[[#This Row],[Total de Alunos]]*Tabela1[[#This Row],[TtAlunos_Secundário]]</f>
        <v>58723.963037459507</v>
      </c>
      <c r="Y233" s="114">
        <f>Tabela1[[#This Row],[COF_NUTSIII+MUN]]/Tabela1[[#This Row],[Total de Alunos]]*Tabela1[[#This Row],[TtAlunos_Secundário]]</f>
        <v>58723.963037459507</v>
      </c>
      <c r="AA233" s="146"/>
    </row>
    <row r="234" spans="1:27" x14ac:dyDescent="0.3">
      <c r="A234" s="76">
        <v>1215</v>
      </c>
      <c r="B234" s="76" t="s">
        <v>350</v>
      </c>
      <c r="C234" s="76" t="s">
        <v>353</v>
      </c>
      <c r="D234" s="76" t="s">
        <v>354</v>
      </c>
      <c r="E234" s="76" t="s">
        <v>355</v>
      </c>
      <c r="F234" s="76" t="s">
        <v>322</v>
      </c>
      <c r="G234" s="76">
        <v>186</v>
      </c>
      <c r="H234" s="76" t="s">
        <v>393</v>
      </c>
      <c r="I234" s="76" t="s">
        <v>407</v>
      </c>
      <c r="J234" s="118">
        <v>0</v>
      </c>
      <c r="K234" s="119">
        <v>30017.989999999998</v>
      </c>
      <c r="L234" s="120">
        <v>30017.989999999998</v>
      </c>
      <c r="M234" s="128">
        <v>96</v>
      </c>
      <c r="N234" s="129">
        <v>341</v>
      </c>
      <c r="O234" s="129">
        <v>131</v>
      </c>
      <c r="P234" s="130">
        <v>568</v>
      </c>
      <c r="Q234" s="114">
        <f>Tabela1[[#This Row],[COF_MUN]]/Tabela1[[#This Row],[Total de Alunos]]*Tabela1[[#This Row],[TtAlunosPré]]</f>
        <v>0</v>
      </c>
      <c r="R234" s="114">
        <f>Tabela1[[#This Row],[COF_NUTSIII]]/Tabela1[[#This Row],[Total de Alunos]]*Tabela1[[#This Row],[TtAlunosPré]]</f>
        <v>5073.4630985915492</v>
      </c>
      <c r="S234" s="114">
        <f>Tabela1[[#This Row],[COF_NUTSIII+MUN]]/Tabela1[[#This Row],[Total de Alunos]]*Tabela1[[#This Row],[TtAlunosPré]]</f>
        <v>5073.4630985915492</v>
      </c>
      <c r="T234" s="114">
        <f>Tabela1[[#This Row],[COF_MUN]]/Tabela1[[#This Row],[Total de Alunos]]*Tabela1[[#This Row],[TtAlunos_Básico]]</f>
        <v>0</v>
      </c>
      <c r="U234" s="114">
        <f>Tabela1[[#This Row],[COF_NUTSIII]]/Tabela1[[#This Row],[Total de Alunos]]*Tabela1[[#This Row],[TtAlunos_Básico]]</f>
        <v>18021.363714788731</v>
      </c>
      <c r="V234" s="114">
        <f>Tabela1[[#This Row],[COF_NUTSIII+MUN]]/Tabela1[[#This Row],[Total de Alunos]]*Tabela1[[#This Row],[TtAlunos_Básico]]</f>
        <v>18021.363714788731</v>
      </c>
      <c r="W234" s="114">
        <f>Tabela1[[#This Row],[COF_MUN]]/Tabela1[[#This Row],[Total de Alunos]]*Tabela1[[#This Row],[TtAlunos_Secundário]]</f>
        <v>0</v>
      </c>
      <c r="X234" s="114">
        <f>Tabela1[[#This Row],[COF_NUTSIII]]/Tabela1[[#This Row],[Total de Alunos]]*Tabela1[[#This Row],[TtAlunos_Secundário]]</f>
        <v>6923.1631866197176</v>
      </c>
      <c r="Y234" s="114">
        <f>Tabela1[[#This Row],[COF_NUTSIII+MUN]]/Tabela1[[#This Row],[Total de Alunos]]*Tabela1[[#This Row],[TtAlunos_Secundário]]</f>
        <v>6923.1631866197176</v>
      </c>
      <c r="AA234" s="146"/>
    </row>
    <row r="235" spans="1:27" x14ac:dyDescent="0.3">
      <c r="A235" s="76">
        <v>616</v>
      </c>
      <c r="B235" s="76" t="s">
        <v>350</v>
      </c>
      <c r="C235" s="76" t="s">
        <v>353</v>
      </c>
      <c r="D235" s="76" t="s">
        <v>484</v>
      </c>
      <c r="E235" s="76" t="s">
        <v>485</v>
      </c>
      <c r="F235" s="76" t="s">
        <v>336</v>
      </c>
      <c r="G235" s="76" t="s">
        <v>314</v>
      </c>
      <c r="H235" s="76" t="s">
        <v>579</v>
      </c>
      <c r="I235" s="76" t="s">
        <v>596</v>
      </c>
      <c r="J235" s="118">
        <v>0</v>
      </c>
      <c r="K235" s="119">
        <v>331258.91315789474</v>
      </c>
      <c r="L235" s="120">
        <v>331258.91315789474</v>
      </c>
      <c r="M235" s="128">
        <v>268</v>
      </c>
      <c r="N235" s="129">
        <v>761</v>
      </c>
      <c r="O235" s="129">
        <v>289</v>
      </c>
      <c r="P235" s="130">
        <v>1318</v>
      </c>
      <c r="Q235" s="114">
        <f>Tabela1[[#This Row],[COF_MUN]]/Tabela1[[#This Row],[Total de Alunos]]*Tabela1[[#This Row],[TtAlunosPré]]</f>
        <v>0</v>
      </c>
      <c r="R235" s="114">
        <f>Tabela1[[#This Row],[COF_NUTSIII]]/Tabela1[[#This Row],[Total de Alunos]]*Tabela1[[#This Row],[TtAlunosPré]]</f>
        <v>67357.654572318497</v>
      </c>
      <c r="S235" s="114">
        <f>Tabela1[[#This Row],[COF_NUTSIII+MUN]]/Tabela1[[#This Row],[Total de Alunos]]*Tabela1[[#This Row],[TtAlunosPré]]</f>
        <v>67357.654572318497</v>
      </c>
      <c r="T235" s="114">
        <f>Tabela1[[#This Row],[COF_MUN]]/Tabela1[[#This Row],[Total de Alunos]]*Tabela1[[#This Row],[TtAlunos_Básico]]</f>
        <v>0</v>
      </c>
      <c r="U235" s="114">
        <f>Tabela1[[#This Row],[COF_NUTSIII]]/Tabela1[[#This Row],[Total de Alunos]]*Tabela1[[#This Row],[TtAlunos_Básico]]</f>
        <v>191265.5788415462</v>
      </c>
      <c r="V235" s="114">
        <f>Tabela1[[#This Row],[COF_NUTSIII+MUN]]/Tabela1[[#This Row],[Total de Alunos]]*Tabela1[[#This Row],[TtAlunos_Básico]]</f>
        <v>191265.5788415462</v>
      </c>
      <c r="W235" s="114">
        <f>Tabela1[[#This Row],[COF_MUN]]/Tabela1[[#This Row],[Total de Alunos]]*Tabela1[[#This Row],[TtAlunos_Secundário]]</f>
        <v>0</v>
      </c>
      <c r="X235" s="114">
        <f>Tabela1[[#This Row],[COF_NUTSIII]]/Tabela1[[#This Row],[Total de Alunos]]*Tabela1[[#This Row],[TtAlunos_Secundário]]</f>
        <v>72635.679744030029</v>
      </c>
      <c r="Y235" s="114">
        <f>Tabela1[[#This Row],[COF_NUTSIII+MUN]]/Tabela1[[#This Row],[Total de Alunos]]*Tabela1[[#This Row],[TtAlunos_Secundário]]</f>
        <v>72635.679744030029</v>
      </c>
      <c r="AA235" s="146"/>
    </row>
    <row r="236" spans="1:27" x14ac:dyDescent="0.3">
      <c r="A236" s="76">
        <v>1819</v>
      </c>
      <c r="B236" s="76" t="s">
        <v>350</v>
      </c>
      <c r="C236" s="76" t="s">
        <v>353</v>
      </c>
      <c r="D236" s="76" t="s">
        <v>408</v>
      </c>
      <c r="E236" s="76" t="s">
        <v>409</v>
      </c>
      <c r="F236" s="76" t="s">
        <v>331</v>
      </c>
      <c r="G236" s="76" t="s">
        <v>301</v>
      </c>
      <c r="H236" s="76" t="s">
        <v>513</v>
      </c>
      <c r="I236" s="76" t="s">
        <v>528</v>
      </c>
      <c r="J236" s="118">
        <v>260384.58</v>
      </c>
      <c r="K236" s="119">
        <v>11835.449999999999</v>
      </c>
      <c r="L236" s="120">
        <v>272220.02999999997</v>
      </c>
      <c r="M236" s="128">
        <v>73</v>
      </c>
      <c r="N236" s="129">
        <v>289</v>
      </c>
      <c r="O236" s="129">
        <v>63</v>
      </c>
      <c r="P236" s="130">
        <v>425</v>
      </c>
      <c r="Q236" s="114">
        <f>Tabela1[[#This Row],[COF_MUN]]/Tabela1[[#This Row],[Total de Alunos]]*Tabela1[[#This Row],[TtAlunosPré]]</f>
        <v>44724.880799999999</v>
      </c>
      <c r="R236" s="114">
        <f>Tabela1[[#This Row],[COF_NUTSIII]]/Tabela1[[#This Row],[Total de Alunos]]*Tabela1[[#This Row],[TtAlunosPré]]</f>
        <v>2032.9125882352939</v>
      </c>
      <c r="S236" s="114">
        <f>Tabela1[[#This Row],[COF_NUTSIII+MUN]]/Tabela1[[#This Row],[Total de Alunos]]*Tabela1[[#This Row],[TtAlunosPré]]</f>
        <v>46757.793388235288</v>
      </c>
      <c r="T236" s="114">
        <f>Tabela1[[#This Row],[COF_MUN]]/Tabela1[[#This Row],[Total de Alunos]]*Tabela1[[#This Row],[TtAlunos_Básico]]</f>
        <v>177061.51439999999</v>
      </c>
      <c r="U236" s="114">
        <f>Tabela1[[#This Row],[COF_NUTSIII]]/Tabela1[[#This Row],[Total de Alunos]]*Tabela1[[#This Row],[TtAlunos_Básico]]</f>
        <v>8048.1059999999989</v>
      </c>
      <c r="V236" s="114">
        <f>Tabela1[[#This Row],[COF_NUTSIII+MUN]]/Tabela1[[#This Row],[Total de Alunos]]*Tabela1[[#This Row],[TtAlunos_Básico]]</f>
        <v>185109.62039999996</v>
      </c>
      <c r="W236" s="114">
        <f>Tabela1[[#This Row],[COF_MUN]]/Tabela1[[#This Row],[Total de Alunos]]*Tabela1[[#This Row],[TtAlunos_Secundário]]</f>
        <v>38598.184799999995</v>
      </c>
      <c r="X236" s="114">
        <f>Tabela1[[#This Row],[COF_NUTSIII]]/Tabela1[[#This Row],[Total de Alunos]]*Tabela1[[#This Row],[TtAlunos_Secundário]]</f>
        <v>1754.4314117647057</v>
      </c>
      <c r="Y236" s="114">
        <f>Tabela1[[#This Row],[COF_NUTSIII+MUN]]/Tabela1[[#This Row],[Total de Alunos]]*Tabela1[[#This Row],[TtAlunos_Secundário]]</f>
        <v>40352.616211764696</v>
      </c>
      <c r="AA236" s="146"/>
    </row>
    <row r="237" spans="1:27" x14ac:dyDescent="0.3">
      <c r="A237" s="76">
        <v>1820</v>
      </c>
      <c r="B237" s="76" t="s">
        <v>350</v>
      </c>
      <c r="C237" s="76" t="s">
        <v>353</v>
      </c>
      <c r="D237" s="76" t="s">
        <v>408</v>
      </c>
      <c r="E237" s="76" t="s">
        <v>409</v>
      </c>
      <c r="F237" s="76" t="s">
        <v>331</v>
      </c>
      <c r="G237" s="76" t="s">
        <v>301</v>
      </c>
      <c r="H237" s="76" t="s">
        <v>513</v>
      </c>
      <c r="I237" s="76" t="s">
        <v>529</v>
      </c>
      <c r="J237" s="118">
        <v>271538.51</v>
      </c>
      <c r="K237" s="119">
        <v>11835.449999999999</v>
      </c>
      <c r="L237" s="120">
        <v>283373.96000000002</v>
      </c>
      <c r="M237" s="128">
        <v>178</v>
      </c>
      <c r="N237" s="129">
        <v>594</v>
      </c>
      <c r="O237" s="129">
        <v>147</v>
      </c>
      <c r="P237" s="130">
        <v>919</v>
      </c>
      <c r="Q237" s="114">
        <f>Tabela1[[#This Row],[COF_MUN]]/Tabela1[[#This Row],[Total de Alunos]]*Tabela1[[#This Row],[TtAlunosPré]]</f>
        <v>52593.966028291623</v>
      </c>
      <c r="R237" s="114">
        <f>Tabela1[[#This Row],[COF_NUTSIII]]/Tabela1[[#This Row],[Total de Alunos]]*Tabela1[[#This Row],[TtAlunosPré]]</f>
        <v>2292.3940152339496</v>
      </c>
      <c r="S237" s="114">
        <f>Tabela1[[#This Row],[COF_NUTSIII+MUN]]/Tabela1[[#This Row],[Total de Alunos]]*Tabela1[[#This Row],[TtAlunosPré]]</f>
        <v>54886.360043525572</v>
      </c>
      <c r="T237" s="114">
        <f>Tabela1[[#This Row],[COF_MUN]]/Tabela1[[#This Row],[Total de Alunos]]*Tabela1[[#This Row],[TtAlunos_Básico]]</f>
        <v>175510.20124047878</v>
      </c>
      <c r="U237" s="114">
        <f>Tabela1[[#This Row],[COF_NUTSIII]]/Tabela1[[#This Row],[Total de Alunos]]*Tabela1[[#This Row],[TtAlunos_Básico]]</f>
        <v>7649.8991294885736</v>
      </c>
      <c r="V237" s="114">
        <f>Tabela1[[#This Row],[COF_NUTSIII+MUN]]/Tabela1[[#This Row],[Total de Alunos]]*Tabela1[[#This Row],[TtAlunos_Básico]]</f>
        <v>183160.10036996735</v>
      </c>
      <c r="W237" s="114">
        <f>Tabela1[[#This Row],[COF_MUN]]/Tabela1[[#This Row],[Total de Alunos]]*Tabela1[[#This Row],[TtAlunos_Secundário]]</f>
        <v>43434.342731229597</v>
      </c>
      <c r="X237" s="114">
        <f>Tabela1[[#This Row],[COF_NUTSIII]]/Tabela1[[#This Row],[Total de Alunos]]*Tabela1[[#This Row],[TtAlunos_Secundário]]</f>
        <v>1893.1568552774752</v>
      </c>
      <c r="Y237" s="114">
        <f>Tabela1[[#This Row],[COF_NUTSIII+MUN]]/Tabela1[[#This Row],[Total de Alunos]]*Tabela1[[#This Row],[TtAlunos_Secundário]]</f>
        <v>45327.499586507074</v>
      </c>
      <c r="AA237" s="146"/>
    </row>
    <row r="238" spans="1:27" x14ac:dyDescent="0.3">
      <c r="A238" s="76">
        <v>814</v>
      </c>
      <c r="B238" s="76" t="s">
        <v>350</v>
      </c>
      <c r="C238" s="76" t="s">
        <v>353</v>
      </c>
      <c r="D238" s="76" t="s">
        <v>321</v>
      </c>
      <c r="E238" s="76" t="s">
        <v>377</v>
      </c>
      <c r="F238" s="76" t="s">
        <v>321</v>
      </c>
      <c r="G238" s="76">
        <v>150</v>
      </c>
      <c r="H238" s="76" t="s">
        <v>378</v>
      </c>
      <c r="I238" s="76" t="s">
        <v>390</v>
      </c>
      <c r="J238" s="118">
        <v>0</v>
      </c>
      <c r="K238" s="119">
        <v>0</v>
      </c>
      <c r="L238" s="120">
        <v>0</v>
      </c>
      <c r="M238" s="128">
        <v>576</v>
      </c>
      <c r="N238" s="129">
        <v>2148</v>
      </c>
      <c r="O238" s="129">
        <v>746</v>
      </c>
      <c r="P238" s="130">
        <v>3470</v>
      </c>
      <c r="Q238" s="114">
        <f>Tabela1[[#This Row],[COF_MUN]]/Tabela1[[#This Row],[Total de Alunos]]*Tabela1[[#This Row],[TtAlunosPré]]</f>
        <v>0</v>
      </c>
      <c r="R238" s="114">
        <f>Tabela1[[#This Row],[COF_NUTSIII]]/Tabela1[[#This Row],[Total de Alunos]]*Tabela1[[#This Row],[TtAlunosPré]]</f>
        <v>0</v>
      </c>
      <c r="S238" s="114">
        <f>Tabela1[[#This Row],[COF_NUTSIII+MUN]]/Tabela1[[#This Row],[Total de Alunos]]*Tabela1[[#This Row],[TtAlunosPré]]</f>
        <v>0</v>
      </c>
      <c r="T238" s="114">
        <f>Tabela1[[#This Row],[COF_MUN]]/Tabela1[[#This Row],[Total de Alunos]]*Tabela1[[#This Row],[TtAlunos_Básico]]</f>
        <v>0</v>
      </c>
      <c r="U238" s="114">
        <f>Tabela1[[#This Row],[COF_NUTSIII]]/Tabela1[[#This Row],[Total de Alunos]]*Tabela1[[#This Row],[TtAlunos_Básico]]</f>
        <v>0</v>
      </c>
      <c r="V238" s="114">
        <f>Tabela1[[#This Row],[COF_NUTSIII+MUN]]/Tabela1[[#This Row],[Total de Alunos]]*Tabela1[[#This Row],[TtAlunos_Básico]]</f>
        <v>0</v>
      </c>
      <c r="W238" s="114">
        <f>Tabela1[[#This Row],[COF_MUN]]/Tabela1[[#This Row],[Total de Alunos]]*Tabela1[[#This Row],[TtAlunos_Secundário]]</f>
        <v>0</v>
      </c>
      <c r="X238" s="114">
        <f>Tabela1[[#This Row],[COF_NUTSIII]]/Tabela1[[#This Row],[Total de Alunos]]*Tabela1[[#This Row],[TtAlunos_Secundário]]</f>
        <v>0</v>
      </c>
      <c r="Y238" s="114">
        <f>Tabela1[[#This Row],[COF_NUTSIII+MUN]]/Tabela1[[#This Row],[Total de Alunos]]*Tabela1[[#This Row],[TtAlunos_Secundário]]</f>
        <v>0</v>
      </c>
      <c r="AA238" s="146"/>
    </row>
    <row r="239" spans="1:27" x14ac:dyDescent="0.3">
      <c r="A239" s="76">
        <v>310</v>
      </c>
      <c r="B239" s="76" t="s">
        <v>350</v>
      </c>
      <c r="C239" s="76" t="s">
        <v>353</v>
      </c>
      <c r="D239" s="76" t="s">
        <v>408</v>
      </c>
      <c r="E239" s="76" t="s">
        <v>409</v>
      </c>
      <c r="F239" s="76" t="s">
        <v>330</v>
      </c>
      <c r="G239" s="76">
        <v>112</v>
      </c>
      <c r="H239" s="76" t="s">
        <v>463</v>
      </c>
      <c r="I239" s="76" t="s">
        <v>510</v>
      </c>
      <c r="J239" s="118">
        <v>315393.01</v>
      </c>
      <c r="K239" s="119">
        <v>44429.640000000007</v>
      </c>
      <c r="L239" s="120">
        <v>359822.65</v>
      </c>
      <c r="M239" s="128">
        <v>126</v>
      </c>
      <c r="N239" s="129">
        <v>478</v>
      </c>
      <c r="O239" s="129">
        <v>76</v>
      </c>
      <c r="P239" s="130">
        <v>680</v>
      </c>
      <c r="Q239" s="114">
        <f>Tabela1[[#This Row],[COF_MUN]]/Tabela1[[#This Row],[Total de Alunos]]*Tabela1[[#This Row],[TtAlunosPré]]</f>
        <v>58440.469500000007</v>
      </c>
      <c r="R239" s="114">
        <f>Tabela1[[#This Row],[COF_NUTSIII]]/Tabela1[[#This Row],[Total de Alunos]]*Tabela1[[#This Row],[TtAlunosPré]]</f>
        <v>8232.5509411764724</v>
      </c>
      <c r="S239" s="114">
        <f>Tabela1[[#This Row],[COF_NUTSIII+MUN]]/Tabela1[[#This Row],[Total de Alunos]]*Tabela1[[#This Row],[TtAlunosPré]]</f>
        <v>66673.020441176472</v>
      </c>
      <c r="T239" s="114">
        <f>Tabela1[[#This Row],[COF_MUN]]/Tabela1[[#This Row],[Total de Alunos]]*Tabela1[[#This Row],[TtAlunos_Básico]]</f>
        <v>221702.73350000003</v>
      </c>
      <c r="U239" s="114">
        <f>Tabela1[[#This Row],[COF_NUTSIII]]/Tabela1[[#This Row],[Total de Alunos]]*Tabela1[[#This Row],[TtAlunos_Básico]]</f>
        <v>31231.42341176471</v>
      </c>
      <c r="V239" s="114">
        <f>Tabela1[[#This Row],[COF_NUTSIII+MUN]]/Tabela1[[#This Row],[Total de Alunos]]*Tabela1[[#This Row],[TtAlunos_Básico]]</f>
        <v>252934.1569117647</v>
      </c>
      <c r="W239" s="114">
        <f>Tabela1[[#This Row],[COF_MUN]]/Tabela1[[#This Row],[Total de Alunos]]*Tabela1[[#This Row],[TtAlunos_Secundário]]</f>
        <v>35249.807000000001</v>
      </c>
      <c r="X239" s="114">
        <f>Tabela1[[#This Row],[COF_NUTSIII]]/Tabela1[[#This Row],[Total de Alunos]]*Tabela1[[#This Row],[TtAlunos_Secundário]]</f>
        <v>4965.6656470588241</v>
      </c>
      <c r="Y239" s="114">
        <f>Tabela1[[#This Row],[COF_NUTSIII+MUN]]/Tabela1[[#This Row],[Total de Alunos]]*Tabela1[[#This Row],[TtAlunos_Secundário]]</f>
        <v>40215.472647058821</v>
      </c>
      <c r="AA239" s="146"/>
    </row>
    <row r="240" spans="1:27" x14ac:dyDescent="0.3">
      <c r="A240" s="76">
        <v>1418</v>
      </c>
      <c r="B240" s="76" t="s">
        <v>350</v>
      </c>
      <c r="C240" s="76" t="s">
        <v>353</v>
      </c>
      <c r="D240" s="76" t="s">
        <v>484</v>
      </c>
      <c r="E240" s="76" t="s">
        <v>485</v>
      </c>
      <c r="F240" s="76" t="s">
        <v>333</v>
      </c>
      <c r="G240" s="76" t="s">
        <v>308</v>
      </c>
      <c r="H240" s="76" t="s">
        <v>532</v>
      </c>
      <c r="I240" s="76" t="s">
        <v>552</v>
      </c>
      <c r="J240" s="118">
        <v>0</v>
      </c>
      <c r="K240" s="119">
        <v>292092.53769230773</v>
      </c>
      <c r="L240" s="120">
        <v>292092.53769230773</v>
      </c>
      <c r="M240" s="128">
        <v>718</v>
      </c>
      <c r="N240" s="129">
        <v>2663</v>
      </c>
      <c r="O240" s="129">
        <v>1261</v>
      </c>
      <c r="P240" s="130">
        <v>4642</v>
      </c>
      <c r="Q240" s="114">
        <f>Tabela1[[#This Row],[COF_MUN]]/Tabela1[[#This Row],[Total de Alunos]]*Tabela1[[#This Row],[TtAlunosPré]]</f>
        <v>0</v>
      </c>
      <c r="R240" s="114">
        <f>Tabela1[[#This Row],[COF_NUTSIII]]/Tabela1[[#This Row],[Total de Alunos]]*Tabela1[[#This Row],[TtAlunosPré]]</f>
        <v>45179.328320352637</v>
      </c>
      <c r="S240" s="114">
        <f>Tabela1[[#This Row],[COF_NUTSIII+MUN]]/Tabela1[[#This Row],[Total de Alunos]]*Tabela1[[#This Row],[TtAlunosPré]]</f>
        <v>45179.328320352637</v>
      </c>
      <c r="T240" s="114">
        <f>Tabela1[[#This Row],[COF_MUN]]/Tabela1[[#This Row],[Total de Alunos]]*Tabela1[[#This Row],[TtAlunos_Básico]]</f>
        <v>0</v>
      </c>
      <c r="U240" s="114">
        <f>Tabela1[[#This Row],[COF_NUTSIII]]/Tabela1[[#This Row],[Total de Alunos]]*Tabela1[[#This Row],[TtAlunos_Básico]]</f>
        <v>167566.22746114078</v>
      </c>
      <c r="V240" s="114">
        <f>Tabela1[[#This Row],[COF_NUTSIII+MUN]]/Tabela1[[#This Row],[Total de Alunos]]*Tabela1[[#This Row],[TtAlunos_Básico]]</f>
        <v>167566.22746114078</v>
      </c>
      <c r="W240" s="114">
        <f>Tabela1[[#This Row],[COF_MUN]]/Tabela1[[#This Row],[Total de Alunos]]*Tabela1[[#This Row],[TtAlunos_Secundário]]</f>
        <v>0</v>
      </c>
      <c r="X240" s="114">
        <f>Tabela1[[#This Row],[COF_NUTSIII]]/Tabela1[[#This Row],[Total de Alunos]]*Tabela1[[#This Row],[TtAlunos_Secundário]]</f>
        <v>79346.981910814313</v>
      </c>
      <c r="Y240" s="114">
        <f>Tabela1[[#This Row],[COF_NUTSIII+MUN]]/Tabela1[[#This Row],[Total de Alunos]]*Tabela1[[#This Row],[TtAlunos_Secundário]]</f>
        <v>79346.981910814313</v>
      </c>
      <c r="AA240" s="146"/>
    </row>
    <row r="241" spans="1:27" x14ac:dyDescent="0.3">
      <c r="A241" s="76">
        <v>1821</v>
      </c>
      <c r="B241" s="76" t="s">
        <v>350</v>
      </c>
      <c r="C241" s="76" t="s">
        <v>353</v>
      </c>
      <c r="D241" s="76" t="s">
        <v>484</v>
      </c>
      <c r="E241" s="76" t="s">
        <v>485</v>
      </c>
      <c r="F241" s="76" t="s">
        <v>340</v>
      </c>
      <c r="G241" s="76" t="s">
        <v>316</v>
      </c>
      <c r="H241" s="76" t="s">
        <v>513</v>
      </c>
      <c r="I241" s="76" t="s">
        <v>636</v>
      </c>
      <c r="J241" s="118">
        <v>0</v>
      </c>
      <c r="K241" s="119">
        <v>341568.78571428574</v>
      </c>
      <c r="L241" s="120">
        <v>341568.78571428574</v>
      </c>
      <c r="M241" s="128">
        <v>436</v>
      </c>
      <c r="N241" s="129">
        <v>1773</v>
      </c>
      <c r="O241" s="129">
        <v>894</v>
      </c>
      <c r="P241" s="130">
        <v>3103</v>
      </c>
      <c r="Q241" s="114">
        <f>Tabela1[[#This Row],[COF_MUN]]/Tabela1[[#This Row],[Total de Alunos]]*Tabela1[[#This Row],[TtAlunosPré]]</f>
        <v>0</v>
      </c>
      <c r="R241" s="114">
        <f>Tabela1[[#This Row],[COF_NUTSIII]]/Tabela1[[#This Row],[Total de Alunos]]*Tabela1[[#This Row],[TtAlunosPré]]</f>
        <v>47993.551586022746</v>
      </c>
      <c r="S241" s="114">
        <f>Tabela1[[#This Row],[COF_NUTSIII+MUN]]/Tabela1[[#This Row],[Total de Alunos]]*Tabela1[[#This Row],[TtAlunosPré]]</f>
        <v>47993.551586022746</v>
      </c>
      <c r="T241" s="114">
        <f>Tabela1[[#This Row],[COF_MUN]]/Tabela1[[#This Row],[Total de Alunos]]*Tabela1[[#This Row],[TtAlunos_Básico]]</f>
        <v>0</v>
      </c>
      <c r="U241" s="114">
        <f>Tabela1[[#This Row],[COF_NUTSIII]]/Tabela1[[#This Row],[Total de Alunos]]*Tabela1[[#This Row],[TtAlunos_Básico]]</f>
        <v>195166.43798628057</v>
      </c>
      <c r="V241" s="114">
        <f>Tabela1[[#This Row],[COF_NUTSIII+MUN]]/Tabela1[[#This Row],[Total de Alunos]]*Tabela1[[#This Row],[TtAlunos_Básico]]</f>
        <v>195166.43798628057</v>
      </c>
      <c r="W241" s="114">
        <f>Tabela1[[#This Row],[COF_MUN]]/Tabela1[[#This Row],[Total de Alunos]]*Tabela1[[#This Row],[TtAlunos_Secundário]]</f>
        <v>0</v>
      </c>
      <c r="X241" s="114">
        <f>Tabela1[[#This Row],[COF_NUTSIII]]/Tabela1[[#This Row],[Total de Alunos]]*Tabela1[[#This Row],[TtAlunos_Secundário]]</f>
        <v>98408.796141982428</v>
      </c>
      <c r="Y241" s="114">
        <f>Tabela1[[#This Row],[COF_NUTSIII+MUN]]/Tabela1[[#This Row],[Total de Alunos]]*Tabela1[[#This Row],[TtAlunos_Secundário]]</f>
        <v>98408.796141982428</v>
      </c>
      <c r="AA241" s="146"/>
    </row>
    <row r="242" spans="1:27" x14ac:dyDescent="0.3">
      <c r="A242" s="76">
        <v>409</v>
      </c>
      <c r="B242" s="76" t="s">
        <v>350</v>
      </c>
      <c r="C242" s="76" t="s">
        <v>353</v>
      </c>
      <c r="D242" s="76" t="s">
        <v>408</v>
      </c>
      <c r="E242" s="76" t="s">
        <v>409</v>
      </c>
      <c r="F242" s="76" t="s">
        <v>331</v>
      </c>
      <c r="G242" s="76" t="s">
        <v>301</v>
      </c>
      <c r="H242" s="76" t="s">
        <v>515</v>
      </c>
      <c r="I242" s="76" t="s">
        <v>530</v>
      </c>
      <c r="J242" s="118">
        <v>333961.71999999997</v>
      </c>
      <c r="K242" s="119">
        <v>11835.449999999999</v>
      </c>
      <c r="L242" s="120">
        <v>345797.17</v>
      </c>
      <c r="M242" s="128">
        <v>100</v>
      </c>
      <c r="N242" s="129">
        <v>348</v>
      </c>
      <c r="O242" s="129">
        <v>124</v>
      </c>
      <c r="P242" s="130">
        <v>572</v>
      </c>
      <c r="Q242" s="114">
        <f>Tabela1[[#This Row],[COF_MUN]]/Tabela1[[#This Row],[Total de Alunos]]*Tabela1[[#This Row],[TtAlunosPré]]</f>
        <v>58384.916083916083</v>
      </c>
      <c r="R242" s="114">
        <f>Tabela1[[#This Row],[COF_NUTSIII]]/Tabela1[[#This Row],[Total de Alunos]]*Tabela1[[#This Row],[TtAlunosPré]]</f>
        <v>2069.1346153846152</v>
      </c>
      <c r="S242" s="114">
        <f>Tabela1[[#This Row],[COF_NUTSIII+MUN]]/Tabela1[[#This Row],[Total de Alunos]]*Tabela1[[#This Row],[TtAlunosPré]]</f>
        <v>60454.050699300693</v>
      </c>
      <c r="T242" s="114">
        <f>Tabela1[[#This Row],[COF_MUN]]/Tabela1[[#This Row],[Total de Alunos]]*Tabela1[[#This Row],[TtAlunos_Básico]]</f>
        <v>203179.50797202796</v>
      </c>
      <c r="U242" s="114">
        <f>Tabela1[[#This Row],[COF_NUTSIII]]/Tabela1[[#This Row],[Total de Alunos]]*Tabela1[[#This Row],[TtAlunos_Básico]]</f>
        <v>7200.5884615384603</v>
      </c>
      <c r="V242" s="114">
        <f>Tabela1[[#This Row],[COF_NUTSIII+MUN]]/Tabela1[[#This Row],[Total de Alunos]]*Tabela1[[#This Row],[TtAlunos_Básico]]</f>
        <v>210380.09643356642</v>
      </c>
      <c r="W242" s="114">
        <f>Tabela1[[#This Row],[COF_MUN]]/Tabela1[[#This Row],[Total de Alunos]]*Tabela1[[#This Row],[TtAlunos_Secundário]]</f>
        <v>72397.29594405595</v>
      </c>
      <c r="X242" s="114">
        <f>Tabela1[[#This Row],[COF_NUTSIII]]/Tabela1[[#This Row],[Total de Alunos]]*Tabela1[[#This Row],[TtAlunos_Secundário]]</f>
        <v>2565.726923076923</v>
      </c>
      <c r="Y242" s="114">
        <f>Tabela1[[#This Row],[COF_NUTSIII+MUN]]/Tabela1[[#This Row],[Total de Alunos]]*Tabela1[[#This Row],[TtAlunos_Secundário]]</f>
        <v>74963.022867132866</v>
      </c>
      <c r="AA242" s="146"/>
    </row>
    <row r="243" spans="1:27" x14ac:dyDescent="0.3">
      <c r="A243" s="76">
        <v>1419</v>
      </c>
      <c r="B243" s="76" t="s">
        <v>350</v>
      </c>
      <c r="C243" s="76" t="s">
        <v>353</v>
      </c>
      <c r="D243" s="76" t="s">
        <v>484</v>
      </c>
      <c r="E243" s="76" t="s">
        <v>485</v>
      </c>
      <c r="F243" s="76" t="s">
        <v>333</v>
      </c>
      <c r="G243" s="76" t="s">
        <v>308</v>
      </c>
      <c r="H243" s="76" t="s">
        <v>532</v>
      </c>
      <c r="I243" s="76" t="s">
        <v>553</v>
      </c>
      <c r="J243" s="118">
        <v>0</v>
      </c>
      <c r="K243" s="119">
        <v>292092.53769230773</v>
      </c>
      <c r="L243" s="120">
        <v>292092.53769230773</v>
      </c>
      <c r="M243" s="128">
        <v>835</v>
      </c>
      <c r="N243" s="129">
        <v>2873</v>
      </c>
      <c r="O243" s="129">
        <v>1125</v>
      </c>
      <c r="P243" s="130">
        <v>4833</v>
      </c>
      <c r="Q243" s="114">
        <f>Tabela1[[#This Row],[COF_MUN]]/Tabela1[[#This Row],[Total de Alunos]]*Tabela1[[#This Row],[TtAlunosPré]]</f>
        <v>0</v>
      </c>
      <c r="R243" s="114">
        <f>Tabela1[[#This Row],[COF_NUTSIII]]/Tabela1[[#This Row],[Total de Alunos]]*Tabela1[[#This Row],[TtAlunosPré]]</f>
        <v>50464.9842692069</v>
      </c>
      <c r="S243" s="114">
        <f>Tabela1[[#This Row],[COF_NUTSIII+MUN]]/Tabela1[[#This Row],[Total de Alunos]]*Tabela1[[#This Row],[TtAlunosPré]]</f>
        <v>50464.9842692069</v>
      </c>
      <c r="T243" s="114">
        <f>Tabela1[[#This Row],[COF_MUN]]/Tabela1[[#This Row],[Total de Alunos]]*Tabela1[[#This Row],[TtAlunos_Básico]]</f>
        <v>0</v>
      </c>
      <c r="U243" s="114">
        <f>Tabela1[[#This Row],[COF_NUTSIII]]/Tabela1[[#This Row],[Total de Alunos]]*Tabela1[[#This Row],[TtAlunos_Básico]]</f>
        <v>173635.80815021726</v>
      </c>
      <c r="V243" s="114">
        <f>Tabela1[[#This Row],[COF_NUTSIII+MUN]]/Tabela1[[#This Row],[Total de Alunos]]*Tabela1[[#This Row],[TtAlunos_Básico]]</f>
        <v>173635.80815021726</v>
      </c>
      <c r="W243" s="114">
        <f>Tabela1[[#This Row],[COF_MUN]]/Tabela1[[#This Row],[Total de Alunos]]*Tabela1[[#This Row],[TtAlunos_Secundário]]</f>
        <v>0</v>
      </c>
      <c r="X243" s="114">
        <f>Tabela1[[#This Row],[COF_NUTSIII]]/Tabela1[[#This Row],[Total de Alunos]]*Tabela1[[#This Row],[TtAlunos_Secundário]]</f>
        <v>67991.745272883549</v>
      </c>
      <c r="Y243" s="114">
        <f>Tabela1[[#This Row],[COF_NUTSIII+MUN]]/Tabela1[[#This Row],[Total de Alunos]]*Tabela1[[#This Row],[TtAlunos_Secundário]]</f>
        <v>67991.745272883549</v>
      </c>
      <c r="AA243" s="146"/>
    </row>
    <row r="244" spans="1:27" x14ac:dyDescent="0.3">
      <c r="A244" s="76">
        <v>1113</v>
      </c>
      <c r="B244" s="76" t="s">
        <v>350</v>
      </c>
      <c r="C244" s="76" t="s">
        <v>353</v>
      </c>
      <c r="D244" s="76" t="s">
        <v>484</v>
      </c>
      <c r="E244" s="76" t="s">
        <v>485</v>
      </c>
      <c r="F244" s="76" t="s">
        <v>334</v>
      </c>
      <c r="G244" s="76" t="s">
        <v>302</v>
      </c>
      <c r="H244" s="76" t="s">
        <v>427</v>
      </c>
      <c r="I244" s="76" t="s">
        <v>568</v>
      </c>
      <c r="J244" s="118">
        <v>0</v>
      </c>
      <c r="K244" s="119">
        <v>313016.76416666666</v>
      </c>
      <c r="L244" s="120">
        <v>313016.76416666666</v>
      </c>
      <c r="M244" s="128">
        <v>2116</v>
      </c>
      <c r="N244" s="129">
        <v>7802</v>
      </c>
      <c r="O244" s="129">
        <v>3514</v>
      </c>
      <c r="P244" s="130">
        <v>13432</v>
      </c>
      <c r="Q244" s="114">
        <f>Tabela1[[#This Row],[COF_MUN]]/Tabela1[[#This Row],[Total de Alunos]]*Tabela1[[#This Row],[TtAlunosPré]]</f>
        <v>0</v>
      </c>
      <c r="R244" s="114">
        <f>Tabela1[[#This Row],[COF_NUTSIII]]/Tabela1[[#This Row],[Total de Alunos]]*Tabela1[[#This Row],[TtAlunosPré]]</f>
        <v>49310.860108447487</v>
      </c>
      <c r="S244" s="114">
        <f>Tabela1[[#This Row],[COF_NUTSIII+MUN]]/Tabela1[[#This Row],[Total de Alunos]]*Tabela1[[#This Row],[TtAlunosPré]]</f>
        <v>49310.860108447487</v>
      </c>
      <c r="T244" s="114">
        <f>Tabela1[[#This Row],[COF_MUN]]/Tabela1[[#This Row],[Total de Alunos]]*Tabela1[[#This Row],[TtAlunos_Básico]]</f>
        <v>0</v>
      </c>
      <c r="U244" s="114">
        <f>Tabela1[[#This Row],[COF_NUTSIII]]/Tabela1[[#This Row],[Total de Alunos]]*Tabela1[[#This Row],[TtAlunos_Básico]]</f>
        <v>181816.31879305636</v>
      </c>
      <c r="V244" s="114">
        <f>Tabela1[[#This Row],[COF_NUTSIII+MUN]]/Tabela1[[#This Row],[Total de Alunos]]*Tabela1[[#This Row],[TtAlunos_Básico]]</f>
        <v>181816.31879305636</v>
      </c>
      <c r="W244" s="114">
        <f>Tabela1[[#This Row],[COF_MUN]]/Tabela1[[#This Row],[Total de Alunos]]*Tabela1[[#This Row],[TtAlunos_Secundário]]</f>
        <v>0</v>
      </c>
      <c r="X244" s="114">
        <f>Tabela1[[#This Row],[COF_NUTSIII]]/Tabela1[[#This Row],[Total de Alunos]]*Tabela1[[#This Row],[TtAlunos_Secundário]]</f>
        <v>81889.585265162794</v>
      </c>
      <c r="Y244" s="114">
        <f>Tabela1[[#This Row],[COF_NUTSIII+MUN]]/Tabela1[[#This Row],[Total de Alunos]]*Tabela1[[#This Row],[TtAlunos_Secundário]]</f>
        <v>81889.585265162794</v>
      </c>
      <c r="AA244" s="146"/>
    </row>
    <row r="245" spans="1:27" x14ac:dyDescent="0.3">
      <c r="A245" s="76">
        <v>913</v>
      </c>
      <c r="B245" s="76" t="s">
        <v>350</v>
      </c>
      <c r="C245" s="76" t="s">
        <v>353</v>
      </c>
      <c r="D245" s="76" t="s">
        <v>484</v>
      </c>
      <c r="E245" s="76" t="s">
        <v>485</v>
      </c>
      <c r="F245" s="76" t="s">
        <v>329</v>
      </c>
      <c r="G245" s="76" t="s">
        <v>312</v>
      </c>
      <c r="H245" s="76" t="s">
        <v>492</v>
      </c>
      <c r="I245" s="76" t="s">
        <v>506</v>
      </c>
      <c r="J245" s="118">
        <v>0</v>
      </c>
      <c r="K245" s="119">
        <v>91594.23133333333</v>
      </c>
      <c r="L245" s="120">
        <v>91594.23133333333</v>
      </c>
      <c r="M245" s="128">
        <v>132</v>
      </c>
      <c r="N245" s="129">
        <v>539</v>
      </c>
      <c r="O245" s="129">
        <v>427</v>
      </c>
      <c r="P245" s="130">
        <v>1098</v>
      </c>
      <c r="Q245" s="114">
        <f>Tabela1[[#This Row],[COF_MUN]]/Tabela1[[#This Row],[Total de Alunos]]*Tabela1[[#This Row],[TtAlunosPré]]</f>
        <v>0</v>
      </c>
      <c r="R245" s="114">
        <f>Tabela1[[#This Row],[COF_NUTSIII]]/Tabela1[[#This Row],[Total de Alunos]]*Tabela1[[#This Row],[TtAlunosPré]]</f>
        <v>11011.32835701275</v>
      </c>
      <c r="S245" s="114">
        <f>Tabela1[[#This Row],[COF_NUTSIII+MUN]]/Tabela1[[#This Row],[Total de Alunos]]*Tabela1[[#This Row],[TtAlunosPré]]</f>
        <v>11011.32835701275</v>
      </c>
      <c r="T245" s="114">
        <f>Tabela1[[#This Row],[COF_MUN]]/Tabela1[[#This Row],[Total de Alunos]]*Tabela1[[#This Row],[TtAlunos_Básico]]</f>
        <v>0</v>
      </c>
      <c r="U245" s="114">
        <f>Tabela1[[#This Row],[COF_NUTSIII]]/Tabela1[[#This Row],[Total de Alunos]]*Tabela1[[#This Row],[TtAlunos_Básico]]</f>
        <v>44962.924124468729</v>
      </c>
      <c r="V245" s="114">
        <f>Tabela1[[#This Row],[COF_NUTSIII+MUN]]/Tabela1[[#This Row],[Total de Alunos]]*Tabela1[[#This Row],[TtAlunos_Básico]]</f>
        <v>44962.924124468729</v>
      </c>
      <c r="W245" s="114">
        <f>Tabela1[[#This Row],[COF_MUN]]/Tabela1[[#This Row],[Total de Alunos]]*Tabela1[[#This Row],[TtAlunos_Secundário]]</f>
        <v>0</v>
      </c>
      <c r="X245" s="114">
        <f>Tabela1[[#This Row],[COF_NUTSIII]]/Tabela1[[#This Row],[Total de Alunos]]*Tabela1[[#This Row],[TtAlunos_Secundário]]</f>
        <v>35619.978851851847</v>
      </c>
      <c r="Y245" s="114">
        <f>Tabela1[[#This Row],[COF_NUTSIII+MUN]]/Tabela1[[#This Row],[Total de Alunos]]*Tabela1[[#This Row],[TtAlunos_Secundário]]</f>
        <v>35619.978851851847</v>
      </c>
      <c r="AA245" s="146"/>
    </row>
    <row r="246" spans="1:27" x14ac:dyDescent="0.3">
      <c r="A246" s="76">
        <v>1318</v>
      </c>
      <c r="B246" s="76" t="s">
        <v>350</v>
      </c>
      <c r="C246" s="76" t="s">
        <v>353</v>
      </c>
      <c r="D246" s="76" t="s">
        <v>408</v>
      </c>
      <c r="E246" s="76" t="s">
        <v>409</v>
      </c>
      <c r="F246" s="76" t="s">
        <v>325</v>
      </c>
      <c r="G246" s="76" t="s">
        <v>299</v>
      </c>
      <c r="H246" s="76" t="s">
        <v>448</v>
      </c>
      <c r="I246" s="76" t="s">
        <v>458</v>
      </c>
      <c r="J246" s="118">
        <v>214427.33</v>
      </c>
      <c r="K246" s="119">
        <v>52941.176470588238</v>
      </c>
      <c r="L246" s="120">
        <v>267368.50647058821</v>
      </c>
      <c r="M246" s="128">
        <v>772</v>
      </c>
      <c r="N246" s="129">
        <v>3029</v>
      </c>
      <c r="O246" s="129">
        <v>1055</v>
      </c>
      <c r="P246" s="130">
        <v>4856</v>
      </c>
      <c r="Q246" s="114">
        <f>Tabela1[[#This Row],[COF_MUN]]/Tabela1[[#This Row],[Total de Alunos]]*Tabela1[[#This Row],[TtAlunosPré]]</f>
        <v>34089.353121911037</v>
      </c>
      <c r="R246" s="114">
        <f>Tabela1[[#This Row],[COF_NUTSIII]]/Tabela1[[#This Row],[Total de Alunos]]*Tabela1[[#This Row],[TtAlunosPré]]</f>
        <v>8416.5132280259713</v>
      </c>
      <c r="S246" s="114">
        <f>Tabela1[[#This Row],[COF_NUTSIII+MUN]]/Tabela1[[#This Row],[Total de Alunos]]*Tabela1[[#This Row],[TtAlunosPré]]</f>
        <v>42505.866349937001</v>
      </c>
      <c r="T246" s="114">
        <f>Tabela1[[#This Row],[COF_MUN]]/Tabela1[[#This Row],[Total de Alunos]]*Tabela1[[#This Row],[TtAlunos_Básico]]</f>
        <v>133752.13809102142</v>
      </c>
      <c r="U246" s="114">
        <f>Tabela1[[#This Row],[COF_NUTSIII]]/Tabela1[[#This Row],[Total de Alunos]]*Tabela1[[#This Row],[TtAlunos_Básico]]</f>
        <v>33022.821978873922</v>
      </c>
      <c r="V246" s="114">
        <f>Tabela1[[#This Row],[COF_NUTSIII+MUN]]/Tabela1[[#This Row],[Total de Alunos]]*Tabela1[[#This Row],[TtAlunos_Básico]]</f>
        <v>166774.96006989531</v>
      </c>
      <c r="W246" s="114">
        <f>Tabela1[[#This Row],[COF_MUN]]/Tabela1[[#This Row],[Total de Alunos]]*Tabela1[[#This Row],[TtAlunos_Secundário]]</f>
        <v>46585.838787067543</v>
      </c>
      <c r="X246" s="114">
        <f>Tabela1[[#This Row],[COF_NUTSIII]]/Tabela1[[#This Row],[Total de Alunos]]*Tabela1[[#This Row],[TtAlunos_Secundário]]</f>
        <v>11501.841263688342</v>
      </c>
      <c r="Y246" s="114">
        <f>Tabela1[[#This Row],[COF_NUTSIII+MUN]]/Tabela1[[#This Row],[Total de Alunos]]*Tabela1[[#This Row],[TtAlunos_Secundário]]</f>
        <v>58087.68005075588</v>
      </c>
      <c r="AA246" s="146"/>
    </row>
    <row r="247" spans="1:27" x14ac:dyDescent="0.3">
      <c r="A247" s="76">
        <v>118</v>
      </c>
      <c r="B247" s="76" t="s">
        <v>350</v>
      </c>
      <c r="C247" s="76" t="s">
        <v>353</v>
      </c>
      <c r="D247" s="76" t="s">
        <v>484</v>
      </c>
      <c r="E247" s="76" t="s">
        <v>485</v>
      </c>
      <c r="F247" s="76" t="s">
        <v>335</v>
      </c>
      <c r="G247" s="76" t="s">
        <v>304</v>
      </c>
      <c r="H247" s="76" t="s">
        <v>445</v>
      </c>
      <c r="I247" s="76" t="s">
        <v>578</v>
      </c>
      <c r="J247" s="118">
        <v>0</v>
      </c>
      <c r="K247" s="119">
        <v>261614.17909090911</v>
      </c>
      <c r="L247" s="120">
        <v>261614.17909090911</v>
      </c>
      <c r="M247" s="128">
        <v>578</v>
      </c>
      <c r="N247" s="129">
        <v>1905</v>
      </c>
      <c r="O247" s="129">
        <v>763</v>
      </c>
      <c r="P247" s="130">
        <v>3246</v>
      </c>
      <c r="Q247" s="114">
        <f>Tabela1[[#This Row],[COF_MUN]]/Tabela1[[#This Row],[Total de Alunos]]*Tabela1[[#This Row],[TtAlunosPré]]</f>
        <v>0</v>
      </c>
      <c r="R247" s="114">
        <f>Tabela1[[#This Row],[COF_NUTSIII]]/Tabela1[[#This Row],[Total de Alunos]]*Tabela1[[#This Row],[TtAlunosPré]]</f>
        <v>46584.41020164678</v>
      </c>
      <c r="S247" s="114">
        <f>Tabela1[[#This Row],[COF_NUTSIII+MUN]]/Tabela1[[#This Row],[Total de Alunos]]*Tabela1[[#This Row],[TtAlunosPré]]</f>
        <v>46584.41020164678</v>
      </c>
      <c r="T247" s="114">
        <f>Tabela1[[#This Row],[COF_MUN]]/Tabela1[[#This Row],[Total de Alunos]]*Tabela1[[#This Row],[TtAlunos_Básico]]</f>
        <v>0</v>
      </c>
      <c r="U247" s="114">
        <f>Tabela1[[#This Row],[COF_NUTSIII]]/Tabela1[[#This Row],[Total de Alunos]]*Tabela1[[#This Row],[TtAlunos_Básico]]</f>
        <v>153535.12358847252</v>
      </c>
      <c r="V247" s="114">
        <f>Tabela1[[#This Row],[COF_NUTSIII+MUN]]/Tabela1[[#This Row],[Total de Alunos]]*Tabela1[[#This Row],[TtAlunos_Básico]]</f>
        <v>153535.12358847252</v>
      </c>
      <c r="W247" s="114">
        <f>Tabela1[[#This Row],[COF_MUN]]/Tabela1[[#This Row],[Total de Alunos]]*Tabela1[[#This Row],[TtAlunos_Secundário]]</f>
        <v>0</v>
      </c>
      <c r="X247" s="114">
        <f>Tabela1[[#This Row],[COF_NUTSIII]]/Tabela1[[#This Row],[Total de Alunos]]*Tabela1[[#This Row],[TtAlunos_Secundário]]</f>
        <v>61494.64530078978</v>
      </c>
      <c r="Y247" s="114">
        <f>Tabela1[[#This Row],[COF_NUTSIII+MUN]]/Tabela1[[#This Row],[Total de Alunos]]*Tabela1[[#This Row],[TtAlunos_Secundário]]</f>
        <v>61494.64530078978</v>
      </c>
      <c r="AA247" s="146"/>
    </row>
    <row r="248" spans="1:27" x14ac:dyDescent="0.3">
      <c r="A248" s="76">
        <v>119</v>
      </c>
      <c r="B248" s="76" t="s">
        <v>350</v>
      </c>
      <c r="C248" s="76" t="s">
        <v>353</v>
      </c>
      <c r="D248" s="76" t="s">
        <v>408</v>
      </c>
      <c r="E248" s="76" t="s">
        <v>409</v>
      </c>
      <c r="F248" s="76" t="s">
        <v>325</v>
      </c>
      <c r="G248" s="76" t="s">
        <v>299</v>
      </c>
      <c r="H248" s="76" t="s">
        <v>445</v>
      </c>
      <c r="I248" s="76" t="s">
        <v>459</v>
      </c>
      <c r="J248" s="118">
        <v>105521.01</v>
      </c>
      <c r="K248" s="119">
        <v>52941.176470588238</v>
      </c>
      <c r="L248" s="120">
        <v>158462.18647058823</v>
      </c>
      <c r="M248" s="128">
        <v>477</v>
      </c>
      <c r="N248" s="129">
        <v>1582</v>
      </c>
      <c r="O248" s="129">
        <v>588</v>
      </c>
      <c r="P248" s="130">
        <v>2647</v>
      </c>
      <c r="Q248" s="114">
        <f>Tabela1[[#This Row],[COF_MUN]]/Tabela1[[#This Row],[Total de Alunos]]*Tabela1[[#This Row],[TtAlunosPré]]</f>
        <v>19015.308564412539</v>
      </c>
      <c r="R248" s="114">
        <f>Tabela1[[#This Row],[COF_NUTSIII]]/Tabela1[[#This Row],[Total de Alunos]]*Tabela1[[#This Row],[TtAlunosPré]]</f>
        <v>9540.2120047112167</v>
      </c>
      <c r="S248" s="114">
        <f>Tabela1[[#This Row],[COF_NUTSIII+MUN]]/Tabela1[[#This Row],[Total de Alunos]]*Tabela1[[#This Row],[TtAlunosPré]]</f>
        <v>28555.520569123757</v>
      </c>
      <c r="T248" s="114">
        <f>Tabela1[[#This Row],[COF_MUN]]/Tabela1[[#This Row],[Total de Alunos]]*Tabela1[[#This Row],[TtAlunos_Básico]]</f>
        <v>63065.446853041169</v>
      </c>
      <c r="U248" s="114">
        <f>Tabela1[[#This Row],[COF_NUTSIII]]/Tabela1[[#This Row],[Total de Alunos]]*Tabela1[[#This Row],[TtAlunos_Básico]]</f>
        <v>31640.703126736153</v>
      </c>
      <c r="V248" s="114">
        <f>Tabela1[[#This Row],[COF_NUTSIII+MUN]]/Tabela1[[#This Row],[Total de Alunos]]*Tabela1[[#This Row],[TtAlunos_Básico]]</f>
        <v>94706.149979777329</v>
      </c>
      <c r="W248" s="114">
        <f>Tabela1[[#This Row],[COF_MUN]]/Tabela1[[#This Row],[Total de Alunos]]*Tabela1[[#This Row],[TtAlunos_Secundário]]</f>
        <v>23440.254582546277</v>
      </c>
      <c r="X248" s="114">
        <f>Tabela1[[#This Row],[COF_NUTSIII]]/Tabela1[[#This Row],[Total de Alunos]]*Tabela1[[#This Row],[TtAlunos_Secundário]]</f>
        <v>11760.26133914087</v>
      </c>
      <c r="Y248" s="114">
        <f>Tabela1[[#This Row],[COF_NUTSIII+MUN]]/Tabela1[[#This Row],[Total de Alunos]]*Tabela1[[#This Row],[TtAlunos_Secundário]]</f>
        <v>35200.515921687147</v>
      </c>
      <c r="AA248" s="146"/>
    </row>
    <row r="249" spans="1:27" x14ac:dyDescent="0.3">
      <c r="A249" s="76">
        <v>1608</v>
      </c>
      <c r="B249" s="76" t="s">
        <v>350</v>
      </c>
      <c r="C249" s="76" t="s">
        <v>353</v>
      </c>
      <c r="D249" s="76" t="s">
        <v>408</v>
      </c>
      <c r="E249" s="76" t="s">
        <v>409</v>
      </c>
      <c r="F249" s="76" t="s">
        <v>29</v>
      </c>
      <c r="G249" s="76">
        <v>111</v>
      </c>
      <c r="H249" s="76" t="s">
        <v>410</v>
      </c>
      <c r="I249" s="76" t="s">
        <v>418</v>
      </c>
      <c r="J249" s="118">
        <v>202948.55</v>
      </c>
      <c r="K249" s="119">
        <v>52435.949000000001</v>
      </c>
      <c r="L249" s="120">
        <v>255384.49899999998</v>
      </c>
      <c r="M249" s="128">
        <v>302</v>
      </c>
      <c r="N249" s="129">
        <v>996</v>
      </c>
      <c r="O249" s="129">
        <v>259</v>
      </c>
      <c r="P249" s="130">
        <v>1557</v>
      </c>
      <c r="Q249" s="114">
        <f>Tabela1[[#This Row],[COF_MUN]]/Tabela1[[#This Row],[Total de Alunos]]*Tabela1[[#This Row],[TtAlunosPré]]</f>
        <v>39364.458638407195</v>
      </c>
      <c r="R249" s="114">
        <f>Tabela1[[#This Row],[COF_NUTSIII]]/Tabela1[[#This Row],[Total de Alunos]]*Tabela1[[#This Row],[TtAlunosPré]]</f>
        <v>10170.620807964033</v>
      </c>
      <c r="S249" s="114">
        <f>Tabela1[[#This Row],[COF_NUTSIII+MUN]]/Tabela1[[#This Row],[Total de Alunos]]*Tabela1[[#This Row],[TtAlunosPré]]</f>
        <v>49535.079446371223</v>
      </c>
      <c r="T249" s="114">
        <f>Tabela1[[#This Row],[COF_MUN]]/Tabela1[[#This Row],[Total de Alunos]]*Tabela1[[#This Row],[TtAlunos_Básico]]</f>
        <v>129824.50597302505</v>
      </c>
      <c r="U249" s="114">
        <f>Tabela1[[#This Row],[COF_NUTSIII]]/Tabela1[[#This Row],[Total de Alunos]]*Tabela1[[#This Row],[TtAlunos_Básico]]</f>
        <v>33542.842134874758</v>
      </c>
      <c r="V249" s="114">
        <f>Tabela1[[#This Row],[COF_NUTSIII+MUN]]/Tabela1[[#This Row],[Total de Alunos]]*Tabela1[[#This Row],[TtAlunos_Básico]]</f>
        <v>163367.3481078998</v>
      </c>
      <c r="W249" s="114">
        <f>Tabela1[[#This Row],[COF_MUN]]/Tabela1[[#This Row],[Total de Alunos]]*Tabela1[[#This Row],[TtAlunos_Secundário]]</f>
        <v>33759.585388567757</v>
      </c>
      <c r="X249" s="114">
        <f>Tabela1[[#This Row],[COF_NUTSIII]]/Tabela1[[#This Row],[Total de Alunos]]*Tabela1[[#This Row],[TtAlunos_Secundário]]</f>
        <v>8722.486057161208</v>
      </c>
      <c r="Y249" s="114">
        <f>Tabela1[[#This Row],[COF_NUTSIII+MUN]]/Tabela1[[#This Row],[Total de Alunos]]*Tabela1[[#This Row],[TtAlunos_Secundário]]</f>
        <v>42482.071445728965</v>
      </c>
      <c r="AA249" s="146"/>
    </row>
    <row r="250" spans="1:27" x14ac:dyDescent="0.3">
      <c r="A250" s="76">
        <v>1315</v>
      </c>
      <c r="B250" s="76" t="s">
        <v>350</v>
      </c>
      <c r="C250" s="76" t="s">
        <v>353</v>
      </c>
      <c r="D250" s="76" t="s">
        <v>408</v>
      </c>
      <c r="E250" s="76" t="s">
        <v>409</v>
      </c>
      <c r="F250" s="76" t="s">
        <v>325</v>
      </c>
      <c r="G250" s="76" t="s">
        <v>299</v>
      </c>
      <c r="H250" s="76" t="s">
        <v>448</v>
      </c>
      <c r="I250" s="76" t="s">
        <v>460</v>
      </c>
      <c r="J250" s="118">
        <v>501609.23</v>
      </c>
      <c r="K250" s="119">
        <v>52941.176470588238</v>
      </c>
      <c r="L250" s="120">
        <v>554550.40647058818</v>
      </c>
      <c r="M250" s="128">
        <v>2091</v>
      </c>
      <c r="N250" s="129">
        <v>8003</v>
      </c>
      <c r="O250" s="129">
        <v>2293</v>
      </c>
      <c r="P250" s="130">
        <v>12387</v>
      </c>
      <c r="Q250" s="114">
        <f>Tabela1[[#This Row],[COF_MUN]]/Tabela1[[#This Row],[Total de Alunos]]*Tabela1[[#This Row],[TtAlunosPré]]</f>
        <v>84674.650837975292</v>
      </c>
      <c r="R250" s="114">
        <f>Tabela1[[#This Row],[COF_NUTSIII]]/Tabela1[[#This Row],[Total de Alunos]]*Tabela1[[#This Row],[TtAlunosPré]]</f>
        <v>8936.7885686606933</v>
      </c>
      <c r="S250" s="114">
        <f>Tabela1[[#This Row],[COF_NUTSIII+MUN]]/Tabela1[[#This Row],[Total de Alunos]]*Tabela1[[#This Row],[TtAlunosPré]]</f>
        <v>93611.439406635967</v>
      </c>
      <c r="T250" s="114">
        <f>Tabela1[[#This Row],[COF_MUN]]/Tabela1[[#This Row],[Total de Alunos]]*Tabela1[[#This Row],[TtAlunos_Básico]]</f>
        <v>324079.97640187293</v>
      </c>
      <c r="U250" s="114">
        <f>Tabela1[[#This Row],[COF_NUTSIII]]/Tabela1[[#This Row],[Total de Alunos]]*Tabela1[[#This Row],[TtAlunos_Básico]]</f>
        <v>34204.265382588012</v>
      </c>
      <c r="V250" s="114">
        <f>Tabela1[[#This Row],[COF_NUTSIII+MUN]]/Tabela1[[#This Row],[Total de Alunos]]*Tabela1[[#This Row],[TtAlunos_Básico]]</f>
        <v>358284.2417844609</v>
      </c>
      <c r="W250" s="114">
        <f>Tabela1[[#This Row],[COF_MUN]]/Tabela1[[#This Row],[Total de Alunos]]*Tabela1[[#This Row],[TtAlunos_Secundário]]</f>
        <v>92854.602760151771</v>
      </c>
      <c r="X250" s="114">
        <f>Tabela1[[#This Row],[COF_NUTSIII]]/Tabela1[[#This Row],[Total de Alunos]]*Tabela1[[#This Row],[TtAlunos_Secundário]]</f>
        <v>9800.1225193395367</v>
      </c>
      <c r="Y250" s="114">
        <f>Tabela1[[#This Row],[COF_NUTSIII+MUN]]/Tabela1[[#This Row],[Total de Alunos]]*Tabela1[[#This Row],[TtAlunos_Secundário]]</f>
        <v>102654.72527949129</v>
      </c>
      <c r="AA250" s="146"/>
    </row>
    <row r="251" spans="1:27" x14ac:dyDescent="0.3">
      <c r="A251" s="76">
        <v>1712</v>
      </c>
      <c r="B251" s="76" t="s">
        <v>350</v>
      </c>
      <c r="C251" s="76" t="s">
        <v>353</v>
      </c>
      <c r="D251" s="76" t="s">
        <v>408</v>
      </c>
      <c r="E251" s="76" t="s">
        <v>409</v>
      </c>
      <c r="F251" s="76" t="s">
        <v>323</v>
      </c>
      <c r="G251" s="76" t="s">
        <v>300</v>
      </c>
      <c r="H251" s="76" t="s">
        <v>420</v>
      </c>
      <c r="I251" s="76" t="s">
        <v>425</v>
      </c>
      <c r="J251" s="118">
        <v>621272.85</v>
      </c>
      <c r="K251" s="119">
        <v>29750</v>
      </c>
      <c r="L251" s="120">
        <v>651022.85</v>
      </c>
      <c r="M251" s="128">
        <v>241</v>
      </c>
      <c r="N251" s="129">
        <v>839</v>
      </c>
      <c r="O251" s="129">
        <v>221</v>
      </c>
      <c r="P251" s="130">
        <v>1301</v>
      </c>
      <c r="Q251" s="114">
        <f>Tabela1[[#This Row],[COF_MUN]]/Tabela1[[#This Row],[Total de Alunos]]*Tabela1[[#This Row],[TtAlunosPré]]</f>
        <v>115085.90073020752</v>
      </c>
      <c r="R251" s="114">
        <f>Tabela1[[#This Row],[COF_NUTSIII]]/Tabela1[[#This Row],[Total de Alunos]]*Tabela1[[#This Row],[TtAlunosPré]]</f>
        <v>5510.9531129900079</v>
      </c>
      <c r="S251" s="114">
        <f>Tabela1[[#This Row],[COF_NUTSIII+MUN]]/Tabela1[[#This Row],[Total de Alunos]]*Tabela1[[#This Row],[TtAlunosPré]]</f>
        <v>120596.85384319753</v>
      </c>
      <c r="T251" s="114">
        <f>Tabela1[[#This Row],[COF_MUN]]/Tabela1[[#This Row],[Total de Alunos]]*Tabela1[[#This Row],[TtAlunos_Básico]]</f>
        <v>400651.74569561874</v>
      </c>
      <c r="U251" s="114">
        <f>Tabela1[[#This Row],[COF_NUTSIII]]/Tabela1[[#This Row],[Total de Alunos]]*Tabela1[[#This Row],[TtAlunos_Básico]]</f>
        <v>19185.434281322061</v>
      </c>
      <c r="V251" s="114">
        <f>Tabela1[[#This Row],[COF_NUTSIII+MUN]]/Tabela1[[#This Row],[Total de Alunos]]*Tabela1[[#This Row],[TtAlunos_Básico]]</f>
        <v>419837.1799769408</v>
      </c>
      <c r="W251" s="114">
        <f>Tabela1[[#This Row],[COF_MUN]]/Tabela1[[#This Row],[Total de Alunos]]*Tabela1[[#This Row],[TtAlunos_Secundário]]</f>
        <v>105535.20357417371</v>
      </c>
      <c r="X251" s="114">
        <f>Tabela1[[#This Row],[COF_NUTSIII]]/Tabela1[[#This Row],[Total de Alunos]]*Tabela1[[#This Row],[TtAlunos_Secundário]]</f>
        <v>5053.612605687933</v>
      </c>
      <c r="Y251" s="114">
        <f>Tabela1[[#This Row],[COF_NUTSIII+MUN]]/Tabela1[[#This Row],[Total de Alunos]]*Tabela1[[#This Row],[TtAlunos_Secundário]]</f>
        <v>110588.81617986163</v>
      </c>
      <c r="AA251" s="146"/>
    </row>
    <row r="252" spans="1:27" x14ac:dyDescent="0.3">
      <c r="A252" s="76">
        <v>712</v>
      </c>
      <c r="B252" s="76" t="s">
        <v>350</v>
      </c>
      <c r="C252" s="76" t="s">
        <v>353</v>
      </c>
      <c r="D252" s="76" t="s">
        <v>354</v>
      </c>
      <c r="E252" s="76" t="s">
        <v>355</v>
      </c>
      <c r="F252" s="76" t="s">
        <v>319</v>
      </c>
      <c r="G252" s="76">
        <v>187</v>
      </c>
      <c r="H252" s="76" t="s">
        <v>356</v>
      </c>
      <c r="I252" s="76" t="s">
        <v>367</v>
      </c>
      <c r="J252" s="118">
        <v>298241.98</v>
      </c>
      <c r="K252" s="119">
        <v>40190.05071428571</v>
      </c>
      <c r="L252" s="120">
        <v>338432.03071428568</v>
      </c>
      <c r="M252" s="128">
        <v>272</v>
      </c>
      <c r="N252" s="129">
        <v>1021</v>
      </c>
      <c r="O252" s="129">
        <v>393</v>
      </c>
      <c r="P252" s="130">
        <v>1686</v>
      </c>
      <c r="Q252" s="114">
        <f>Tabela1[[#This Row],[COF_MUN]]/Tabela1[[#This Row],[Total de Alunos]]*Tabela1[[#This Row],[TtAlunosPré]]</f>
        <v>48114.957627520758</v>
      </c>
      <c r="R252" s="114">
        <f>Tabela1[[#This Row],[COF_NUTSIII]]/Tabela1[[#This Row],[Total de Alunos]]*Tabela1[[#This Row],[TtAlunosPré]]</f>
        <v>6483.8041484494142</v>
      </c>
      <c r="S252" s="114">
        <f>Tabela1[[#This Row],[COF_NUTSIII+MUN]]/Tabela1[[#This Row],[Total de Alunos]]*Tabela1[[#This Row],[TtAlunosPré]]</f>
        <v>54598.761775970168</v>
      </c>
      <c r="T252" s="114">
        <f>Tabela1[[#This Row],[COF_MUN]]/Tabela1[[#This Row],[Total de Alunos]]*Tabela1[[#This Row],[TtAlunos_Básico]]</f>
        <v>180607.9843297746</v>
      </c>
      <c r="U252" s="114">
        <f>Tabela1[[#This Row],[COF_NUTSIII]]/Tabela1[[#This Row],[Total de Alunos]]*Tabela1[[#This Row],[TtAlunos_Básico]]</f>
        <v>24338.103071936956</v>
      </c>
      <c r="V252" s="114">
        <f>Tabela1[[#This Row],[COF_NUTSIII+MUN]]/Tabela1[[#This Row],[Total de Alunos]]*Tabela1[[#This Row],[TtAlunos_Básico]]</f>
        <v>204946.08740171156</v>
      </c>
      <c r="W252" s="114">
        <f>Tabela1[[#This Row],[COF_MUN]]/Tabela1[[#This Row],[Total de Alunos]]*Tabela1[[#This Row],[TtAlunos_Secundário]]</f>
        <v>69519.038042704618</v>
      </c>
      <c r="X252" s="114">
        <f>Tabela1[[#This Row],[COF_NUTSIII]]/Tabela1[[#This Row],[Total de Alunos]]*Tabela1[[#This Row],[TtAlunos_Secundário]]</f>
        <v>9368.1434938993389</v>
      </c>
      <c r="Y252" s="114">
        <f>Tabela1[[#This Row],[COF_NUTSIII+MUN]]/Tabela1[[#This Row],[Total de Alunos]]*Tabela1[[#This Row],[TtAlunos_Secundário]]</f>
        <v>78887.181536603966</v>
      </c>
      <c r="AA252" s="146"/>
    </row>
    <row r="253" spans="1:27" x14ac:dyDescent="0.3">
      <c r="A253" s="76">
        <v>713</v>
      </c>
      <c r="B253" s="76" t="s">
        <v>350</v>
      </c>
      <c r="C253" s="76" t="s">
        <v>353</v>
      </c>
      <c r="D253" s="76" t="s">
        <v>354</v>
      </c>
      <c r="E253" s="76" t="s">
        <v>355</v>
      </c>
      <c r="F253" s="76" t="s">
        <v>319</v>
      </c>
      <c r="G253" s="76">
        <v>187</v>
      </c>
      <c r="H253" s="76" t="s">
        <v>356</v>
      </c>
      <c r="I253" s="76" t="s">
        <v>368</v>
      </c>
      <c r="J253" s="118">
        <v>198675.18</v>
      </c>
      <c r="K253" s="119">
        <v>40190.05071428571</v>
      </c>
      <c r="L253" s="120">
        <v>238865.23071428569</v>
      </c>
      <c r="M253" s="128">
        <v>125</v>
      </c>
      <c r="N253" s="129">
        <v>445</v>
      </c>
      <c r="O253" s="129">
        <v>150</v>
      </c>
      <c r="P253" s="130">
        <v>720</v>
      </c>
      <c r="Q253" s="114">
        <f>Tabela1[[#This Row],[COF_MUN]]/Tabela1[[#This Row],[Total de Alunos]]*Tabela1[[#This Row],[TtAlunosPré]]</f>
        <v>34492.21875</v>
      </c>
      <c r="R253" s="114">
        <f>Tabela1[[#This Row],[COF_NUTSIII]]/Tabela1[[#This Row],[Total de Alunos]]*Tabela1[[#This Row],[TtAlunosPré]]</f>
        <v>6977.4393601190468</v>
      </c>
      <c r="S253" s="114">
        <f>Tabela1[[#This Row],[COF_NUTSIII+MUN]]/Tabela1[[#This Row],[Total de Alunos]]*Tabela1[[#This Row],[TtAlunosPré]]</f>
        <v>41469.658110119039</v>
      </c>
      <c r="T253" s="114">
        <f>Tabela1[[#This Row],[COF_MUN]]/Tabela1[[#This Row],[Total de Alunos]]*Tabela1[[#This Row],[TtAlunos_Básico]]</f>
        <v>122792.29875</v>
      </c>
      <c r="U253" s="114">
        <f>Tabela1[[#This Row],[COF_NUTSIII]]/Tabela1[[#This Row],[Total de Alunos]]*Tabela1[[#This Row],[TtAlunos_Básico]]</f>
        <v>24839.684122023806</v>
      </c>
      <c r="V253" s="114">
        <f>Tabela1[[#This Row],[COF_NUTSIII+MUN]]/Tabela1[[#This Row],[Total de Alunos]]*Tabela1[[#This Row],[TtAlunos_Básico]]</f>
        <v>147631.9828720238</v>
      </c>
      <c r="W253" s="114">
        <f>Tabela1[[#This Row],[COF_MUN]]/Tabela1[[#This Row],[Total de Alunos]]*Tabela1[[#This Row],[TtAlunos_Secundário]]</f>
        <v>41390.662499999999</v>
      </c>
      <c r="X253" s="114">
        <f>Tabela1[[#This Row],[COF_NUTSIII]]/Tabela1[[#This Row],[Total de Alunos]]*Tabela1[[#This Row],[TtAlunos_Secundário]]</f>
        <v>8372.9272321428562</v>
      </c>
      <c r="Y253" s="114">
        <f>Tabela1[[#This Row],[COF_NUTSIII+MUN]]/Tabela1[[#This Row],[Total de Alunos]]*Tabela1[[#This Row],[TtAlunos_Secundário]]</f>
        <v>49763.589732142849</v>
      </c>
      <c r="AA253" s="146"/>
    </row>
    <row r="254" spans="1:27" x14ac:dyDescent="0.3">
      <c r="A254" s="76">
        <v>1609</v>
      </c>
      <c r="B254" s="76" t="s">
        <v>350</v>
      </c>
      <c r="C254" s="76" t="s">
        <v>353</v>
      </c>
      <c r="D254" s="76" t="s">
        <v>408</v>
      </c>
      <c r="E254" s="76" t="s">
        <v>409</v>
      </c>
      <c r="F254" s="76" t="s">
        <v>29</v>
      </c>
      <c r="G254" s="76">
        <v>111</v>
      </c>
      <c r="H254" s="76" t="s">
        <v>410</v>
      </c>
      <c r="I254" s="76" t="s">
        <v>410</v>
      </c>
      <c r="J254" s="118">
        <v>722395.8</v>
      </c>
      <c r="K254" s="119">
        <v>52435.949000000001</v>
      </c>
      <c r="L254" s="120">
        <v>774831.74900000007</v>
      </c>
      <c r="M254" s="128">
        <v>2030</v>
      </c>
      <c r="N254" s="129">
        <v>7095</v>
      </c>
      <c r="O254" s="129">
        <v>3067</v>
      </c>
      <c r="P254" s="130">
        <v>12192</v>
      </c>
      <c r="Q254" s="114">
        <f>Tabela1[[#This Row],[COF_MUN]]/Tabela1[[#This Row],[Total de Alunos]]*Tabela1[[#This Row],[TtAlunosPré]]</f>
        <v>120280.79675196852</v>
      </c>
      <c r="R254" s="114">
        <f>Tabela1[[#This Row],[COF_NUTSIII]]/Tabela1[[#This Row],[Total de Alunos]]*Tabela1[[#This Row],[TtAlunosPré]]</f>
        <v>8730.7231356627308</v>
      </c>
      <c r="S254" s="114">
        <f>Tabela1[[#This Row],[COF_NUTSIII+MUN]]/Tabela1[[#This Row],[Total de Alunos]]*Tabela1[[#This Row],[TtAlunosPré]]</f>
        <v>129011.51988763125</v>
      </c>
      <c r="T254" s="114">
        <f>Tabela1[[#This Row],[COF_MUN]]/Tabela1[[#This Row],[Total de Alunos]]*Tabela1[[#This Row],[TtAlunos_Básico]]</f>
        <v>420390.27239173232</v>
      </c>
      <c r="U254" s="114">
        <f>Tabela1[[#This Row],[COF_NUTSIII]]/Tabela1[[#This Row],[Total de Alunos]]*Tabela1[[#This Row],[TtAlunos_Básico]]</f>
        <v>30514.52248646654</v>
      </c>
      <c r="V254" s="114">
        <f>Tabela1[[#This Row],[COF_NUTSIII+MUN]]/Tabela1[[#This Row],[Total de Alunos]]*Tabela1[[#This Row],[TtAlunos_Básico]]</f>
        <v>450904.79487819888</v>
      </c>
      <c r="W254" s="114">
        <f>Tabela1[[#This Row],[COF_MUN]]/Tabela1[[#This Row],[Total de Alunos]]*Tabela1[[#This Row],[TtAlunos_Secundário]]</f>
        <v>181724.73085629923</v>
      </c>
      <c r="X254" s="114">
        <f>Tabela1[[#This Row],[COF_NUTSIII]]/Tabela1[[#This Row],[Total de Alunos]]*Tabela1[[#This Row],[TtAlunos_Secundário]]</f>
        <v>13190.703377870735</v>
      </c>
      <c r="Y254" s="114">
        <f>Tabela1[[#This Row],[COF_NUTSIII+MUN]]/Tabela1[[#This Row],[Total de Alunos]]*Tabela1[[#This Row],[TtAlunos_Secundário]]</f>
        <v>194915.43423416998</v>
      </c>
      <c r="AA254" s="146"/>
    </row>
    <row r="255" spans="1:27" x14ac:dyDescent="0.3">
      <c r="A255" s="76">
        <v>214</v>
      </c>
      <c r="B255" s="76" t="s">
        <v>350</v>
      </c>
      <c r="C255" s="76" t="s">
        <v>353</v>
      </c>
      <c r="D255" s="76" t="s">
        <v>354</v>
      </c>
      <c r="E255" s="76" t="s">
        <v>355</v>
      </c>
      <c r="F255" s="76" t="s">
        <v>327</v>
      </c>
      <c r="G255" s="76">
        <v>184</v>
      </c>
      <c r="H255" s="76" t="s">
        <v>373</v>
      </c>
      <c r="I255" s="76" t="s">
        <v>483</v>
      </c>
      <c r="J255" s="118">
        <v>204998.19</v>
      </c>
      <c r="K255" s="119">
        <v>58442.553846153845</v>
      </c>
      <c r="L255" s="120">
        <v>263440.74384615384</v>
      </c>
      <c r="M255" s="128">
        <v>142</v>
      </c>
      <c r="N255" s="129">
        <v>400</v>
      </c>
      <c r="O255" s="129">
        <v>112</v>
      </c>
      <c r="P255" s="130">
        <v>654</v>
      </c>
      <c r="Q255" s="114">
        <f>Tabela1[[#This Row],[COF_MUN]]/Tabela1[[#This Row],[Total de Alunos]]*Tabela1[[#This Row],[TtAlunosPré]]</f>
        <v>44510.310366972481</v>
      </c>
      <c r="R255" s="114">
        <f>Tabela1[[#This Row],[COF_NUTSIII]]/Tabela1[[#This Row],[Total de Alunos]]*Tabela1[[#This Row],[TtAlunosPré]]</f>
        <v>12689.361844271934</v>
      </c>
      <c r="S255" s="114">
        <f>Tabela1[[#This Row],[COF_NUTSIII+MUN]]/Tabela1[[#This Row],[Total de Alunos]]*Tabela1[[#This Row],[TtAlunosPré]]</f>
        <v>57199.672211244411</v>
      </c>
      <c r="T255" s="114">
        <f>Tabela1[[#This Row],[COF_MUN]]/Tabela1[[#This Row],[Total de Alunos]]*Tabela1[[#This Row],[TtAlunos_Básico]]</f>
        <v>125381.15596330276</v>
      </c>
      <c r="U255" s="114">
        <f>Tabela1[[#This Row],[COF_NUTSIII]]/Tabela1[[#This Row],[Total de Alunos]]*Tabela1[[#This Row],[TtAlunos_Básico]]</f>
        <v>35744.68125147024</v>
      </c>
      <c r="V255" s="114">
        <f>Tabela1[[#This Row],[COF_NUTSIII+MUN]]/Tabela1[[#This Row],[Total de Alunos]]*Tabela1[[#This Row],[TtAlunos_Básico]]</f>
        <v>161125.837214773</v>
      </c>
      <c r="W255" s="114">
        <f>Tabela1[[#This Row],[COF_MUN]]/Tabela1[[#This Row],[Total de Alunos]]*Tabela1[[#This Row],[TtAlunos_Secundário]]</f>
        <v>35106.723669724772</v>
      </c>
      <c r="X255" s="114">
        <f>Tabela1[[#This Row],[COF_NUTSIII]]/Tabela1[[#This Row],[Total de Alunos]]*Tabela1[[#This Row],[TtAlunos_Secundário]]</f>
        <v>10008.510750411668</v>
      </c>
      <c r="Y255" s="114">
        <f>Tabela1[[#This Row],[COF_NUTSIII+MUN]]/Tabela1[[#This Row],[Total de Alunos]]*Tabela1[[#This Row],[TtAlunos_Secundário]]</f>
        <v>45115.234420136439</v>
      </c>
      <c r="AA255" s="146"/>
    </row>
    <row r="256" spans="1:27" x14ac:dyDescent="0.3">
      <c r="A256" s="76">
        <v>311</v>
      </c>
      <c r="B256" s="76" t="s">
        <v>350</v>
      </c>
      <c r="C256" s="76" t="s">
        <v>353</v>
      </c>
      <c r="D256" s="76" t="s">
        <v>408</v>
      </c>
      <c r="E256" s="76" t="s">
        <v>409</v>
      </c>
      <c r="F256" s="76" t="s">
        <v>326</v>
      </c>
      <c r="G256" s="76">
        <v>119</v>
      </c>
      <c r="H256" s="76" t="s">
        <v>463</v>
      </c>
      <c r="I256" s="76" t="s">
        <v>469</v>
      </c>
      <c r="J256" s="118">
        <v>246049.53</v>
      </c>
      <c r="K256" s="119">
        <v>425629.25624999998</v>
      </c>
      <c r="L256" s="120">
        <v>671678.78625</v>
      </c>
      <c r="M256" s="128">
        <v>187</v>
      </c>
      <c r="N256" s="129">
        <v>828</v>
      </c>
      <c r="O256" s="129">
        <v>267</v>
      </c>
      <c r="P256" s="130">
        <v>1282</v>
      </c>
      <c r="Q256" s="114">
        <f>Tabela1[[#This Row],[COF_MUN]]/Tabela1[[#This Row],[Total de Alunos]]*Tabela1[[#This Row],[TtAlunosPré]]</f>
        <v>35890.220054602185</v>
      </c>
      <c r="R256" s="114">
        <f>Tabela1[[#This Row],[COF_NUTSIII]]/Tabela1[[#This Row],[Total de Alunos]]*Tabela1[[#This Row],[TtAlunosPré]]</f>
        <v>62084.766707293282</v>
      </c>
      <c r="S256" s="114">
        <f>Tabela1[[#This Row],[COF_NUTSIII+MUN]]/Tabela1[[#This Row],[Total de Alunos]]*Tabela1[[#This Row],[TtAlunosPré]]</f>
        <v>97974.986761895489</v>
      </c>
      <c r="T256" s="114">
        <f>Tabela1[[#This Row],[COF_MUN]]/Tabela1[[#This Row],[Total de Alunos]]*Tabela1[[#This Row],[TtAlunos_Básico]]</f>
        <v>158914.98505460221</v>
      </c>
      <c r="U256" s="114">
        <f>Tabela1[[#This Row],[COF_NUTSIII]]/Tabela1[[#This Row],[Total de Alunos]]*Tabela1[[#This Row],[TtAlunos_Básico]]</f>
        <v>274899.39483229327</v>
      </c>
      <c r="V256" s="114">
        <f>Tabela1[[#This Row],[COF_NUTSIII+MUN]]/Tabela1[[#This Row],[Total de Alunos]]*Tabela1[[#This Row],[TtAlunos_Básico]]</f>
        <v>433814.37988689553</v>
      </c>
      <c r="W256" s="114">
        <f>Tabela1[[#This Row],[COF_MUN]]/Tabela1[[#This Row],[Total de Alunos]]*Tabela1[[#This Row],[TtAlunos_Secundário]]</f>
        <v>51244.324890795637</v>
      </c>
      <c r="X256" s="114">
        <f>Tabela1[[#This Row],[COF_NUTSIII]]/Tabela1[[#This Row],[Total de Alunos]]*Tabela1[[#This Row],[TtAlunos_Secundário]]</f>
        <v>88645.09471041341</v>
      </c>
      <c r="Y256" s="114">
        <f>Tabela1[[#This Row],[COF_NUTSIII+MUN]]/Tabela1[[#This Row],[Total de Alunos]]*Tabela1[[#This Row],[TtAlunos_Secundário]]</f>
        <v>139889.41960120905</v>
      </c>
      <c r="AA256" s="146"/>
    </row>
    <row r="257" spans="1:27" x14ac:dyDescent="0.3">
      <c r="A257" s="76">
        <v>510</v>
      </c>
      <c r="B257" s="76" t="s">
        <v>350</v>
      </c>
      <c r="C257" s="76" t="s">
        <v>353</v>
      </c>
      <c r="D257" s="76" t="s">
        <v>484</v>
      </c>
      <c r="E257" s="76" t="s">
        <v>485</v>
      </c>
      <c r="F257" s="76" t="s">
        <v>333</v>
      </c>
      <c r="G257" s="76" t="s">
        <v>308</v>
      </c>
      <c r="H257" s="76" t="s">
        <v>486</v>
      </c>
      <c r="I257" s="76" t="s">
        <v>554</v>
      </c>
      <c r="J257" s="118">
        <v>0</v>
      </c>
      <c r="K257" s="119">
        <v>292092.53769230773</v>
      </c>
      <c r="L257" s="120">
        <v>292092.53769230773</v>
      </c>
      <c r="M257" s="128">
        <v>58</v>
      </c>
      <c r="N257" s="129">
        <v>188</v>
      </c>
      <c r="O257" s="129">
        <v>63</v>
      </c>
      <c r="P257" s="130">
        <v>309</v>
      </c>
      <c r="Q257" s="114">
        <f>Tabela1[[#This Row],[COF_MUN]]/Tabela1[[#This Row],[Total de Alunos]]*Tabela1[[#This Row],[TtAlunosPré]]</f>
        <v>0</v>
      </c>
      <c r="R257" s="114">
        <f>Tabela1[[#This Row],[COF_NUTSIII]]/Tabela1[[#This Row],[Total de Alunos]]*Tabela1[[#This Row],[TtAlunosPré]]</f>
        <v>54826.431023151614</v>
      </c>
      <c r="S257" s="114">
        <f>Tabela1[[#This Row],[COF_NUTSIII+MUN]]/Tabela1[[#This Row],[Total de Alunos]]*Tabela1[[#This Row],[TtAlunosPré]]</f>
        <v>54826.431023151614</v>
      </c>
      <c r="T257" s="114">
        <f>Tabela1[[#This Row],[COF_MUN]]/Tabela1[[#This Row],[Total de Alunos]]*Tabela1[[#This Row],[TtAlunos_Básico]]</f>
        <v>0</v>
      </c>
      <c r="U257" s="114">
        <f>Tabela1[[#This Row],[COF_NUTSIII]]/Tabela1[[#This Row],[Total de Alunos]]*Tabela1[[#This Row],[TtAlunos_Básico]]</f>
        <v>177713.25917849143</v>
      </c>
      <c r="V257" s="114">
        <f>Tabela1[[#This Row],[COF_NUTSIII+MUN]]/Tabela1[[#This Row],[Total de Alunos]]*Tabela1[[#This Row],[TtAlunos_Básico]]</f>
        <v>177713.25917849143</v>
      </c>
      <c r="W257" s="114">
        <f>Tabela1[[#This Row],[COF_MUN]]/Tabela1[[#This Row],[Total de Alunos]]*Tabela1[[#This Row],[TtAlunos_Secundário]]</f>
        <v>0</v>
      </c>
      <c r="X257" s="114">
        <f>Tabela1[[#This Row],[COF_NUTSIII]]/Tabela1[[#This Row],[Total de Alunos]]*Tabela1[[#This Row],[TtAlunos_Secundário]]</f>
        <v>59552.847490664681</v>
      </c>
      <c r="Y257" s="114">
        <f>Tabela1[[#This Row],[COF_NUTSIII+MUN]]/Tabela1[[#This Row],[Total de Alunos]]*Tabela1[[#This Row],[TtAlunos_Secundário]]</f>
        <v>59552.847490664681</v>
      </c>
      <c r="AA257" s="146"/>
    </row>
    <row r="258" spans="1:27" x14ac:dyDescent="0.3">
      <c r="A258" s="76">
        <v>815</v>
      </c>
      <c r="B258" s="76" t="s">
        <v>350</v>
      </c>
      <c r="C258" s="76" t="s">
        <v>353</v>
      </c>
      <c r="D258" s="76" t="s">
        <v>321</v>
      </c>
      <c r="E258" s="76" t="s">
        <v>377</v>
      </c>
      <c r="F258" s="76" t="s">
        <v>321</v>
      </c>
      <c r="G258" s="76">
        <v>150</v>
      </c>
      <c r="H258" s="76" t="s">
        <v>378</v>
      </c>
      <c r="I258" s="76" t="s">
        <v>391</v>
      </c>
      <c r="J258" s="121">
        <v>0</v>
      </c>
      <c r="K258" s="119">
        <v>0</v>
      </c>
      <c r="L258" s="120">
        <v>0</v>
      </c>
      <c r="M258" s="128">
        <v>137</v>
      </c>
      <c r="N258" s="129">
        <v>466</v>
      </c>
      <c r="O258" s="129">
        <v>0</v>
      </c>
      <c r="P258" s="130">
        <v>603</v>
      </c>
      <c r="Q258" s="114">
        <f>Tabela1[[#This Row],[COF_MUN]]/Tabela1[[#This Row],[Total de Alunos]]*Tabela1[[#This Row],[TtAlunosPré]]</f>
        <v>0</v>
      </c>
      <c r="R258" s="114">
        <f>Tabela1[[#This Row],[COF_NUTSIII]]/Tabela1[[#This Row],[Total de Alunos]]*Tabela1[[#This Row],[TtAlunosPré]]</f>
        <v>0</v>
      </c>
      <c r="S258" s="114">
        <f>Tabela1[[#This Row],[COF_NUTSIII+MUN]]/Tabela1[[#This Row],[Total de Alunos]]*Tabela1[[#This Row],[TtAlunosPré]]</f>
        <v>0</v>
      </c>
      <c r="T258" s="114">
        <f>Tabela1[[#This Row],[COF_MUN]]/Tabela1[[#This Row],[Total de Alunos]]*Tabela1[[#This Row],[TtAlunos_Básico]]</f>
        <v>0</v>
      </c>
      <c r="U258" s="114">
        <f>Tabela1[[#This Row],[COF_NUTSIII]]/Tabela1[[#This Row],[Total de Alunos]]*Tabela1[[#This Row],[TtAlunos_Básico]]</f>
        <v>0</v>
      </c>
      <c r="V258" s="114">
        <f>Tabela1[[#This Row],[COF_NUTSIII+MUN]]/Tabela1[[#This Row],[Total de Alunos]]*Tabela1[[#This Row],[TtAlunos_Básico]]</f>
        <v>0</v>
      </c>
      <c r="W258" s="114">
        <f>Tabela1[[#This Row],[COF_MUN]]/Tabela1[[#This Row],[Total de Alunos]]*Tabela1[[#This Row],[TtAlunos_Secundário]]</f>
        <v>0</v>
      </c>
      <c r="X258" s="114">
        <f>Tabela1[[#This Row],[COF_NUTSIII]]/Tabela1[[#This Row],[Total de Alunos]]*Tabela1[[#This Row],[TtAlunos_Secundário]]</f>
        <v>0</v>
      </c>
      <c r="Y258" s="114">
        <f>Tabela1[[#This Row],[COF_NUTSIII+MUN]]/Tabela1[[#This Row],[Total de Alunos]]*Tabela1[[#This Row],[TtAlunos_Secundário]]</f>
        <v>0</v>
      </c>
      <c r="AA258" s="146"/>
    </row>
    <row r="259" spans="1:27" x14ac:dyDescent="0.3">
      <c r="A259" s="76">
        <v>1316</v>
      </c>
      <c r="B259" s="76" t="s">
        <v>350</v>
      </c>
      <c r="C259" s="76" t="s">
        <v>353</v>
      </c>
      <c r="D259" s="76" t="s">
        <v>408</v>
      </c>
      <c r="E259" s="76" t="s">
        <v>409</v>
      </c>
      <c r="F259" s="76" t="s">
        <v>325</v>
      </c>
      <c r="G259" s="76" t="s">
        <v>299</v>
      </c>
      <c r="H259" s="76" t="s">
        <v>448</v>
      </c>
      <c r="I259" s="76" t="s">
        <v>461</v>
      </c>
      <c r="J259" s="118">
        <v>427449.48</v>
      </c>
      <c r="K259" s="119">
        <v>52941.176470588238</v>
      </c>
      <c r="L259" s="120">
        <v>480390.65647058823</v>
      </c>
      <c r="M259" s="128">
        <v>1928</v>
      </c>
      <c r="N259" s="129">
        <v>6601</v>
      </c>
      <c r="O259" s="129">
        <v>1989</v>
      </c>
      <c r="P259" s="130">
        <v>10518</v>
      </c>
      <c r="Q259" s="114">
        <f>Tabela1[[#This Row],[COF_MUN]]/Tabela1[[#This Row],[Total de Alunos]]*Tabela1[[#This Row],[TtAlunosPré]]</f>
        <v>78353.546058185966</v>
      </c>
      <c r="R259" s="114">
        <f>Tabela1[[#This Row],[COF_NUTSIII]]/Tabela1[[#This Row],[Total de Alunos]]*Tabela1[[#This Row],[TtAlunosPré]]</f>
        <v>9704.3723364987763</v>
      </c>
      <c r="S259" s="114">
        <f>Tabela1[[#This Row],[COF_NUTSIII+MUN]]/Tabela1[[#This Row],[Total de Alunos]]*Tabela1[[#This Row],[TtAlunosPré]]</f>
        <v>88057.918394684748</v>
      </c>
      <c r="T259" s="114">
        <f>Tabela1[[#This Row],[COF_MUN]]/Tabela1[[#This Row],[Total de Alunos]]*Tabela1[[#This Row],[TtAlunos_Básico]]</f>
        <v>268263.35971477465</v>
      </c>
      <c r="U259" s="114">
        <f>Tabela1[[#This Row],[COF_NUTSIII]]/Tabela1[[#This Row],[Total de Alunos]]*Tabela1[[#This Row],[TtAlunos_Básico]]</f>
        <v>33225.3951209691</v>
      </c>
      <c r="V259" s="114">
        <f>Tabela1[[#This Row],[COF_NUTSIII+MUN]]/Tabela1[[#This Row],[Total de Alunos]]*Tabela1[[#This Row],[TtAlunos_Básico]]</f>
        <v>301488.75483574375</v>
      </c>
      <c r="W259" s="114">
        <f>Tabela1[[#This Row],[COF_MUN]]/Tabela1[[#This Row],[Total de Alunos]]*Tabela1[[#This Row],[TtAlunos_Secundário]]</f>
        <v>80832.574227039368</v>
      </c>
      <c r="X259" s="114">
        <f>Tabela1[[#This Row],[COF_NUTSIII]]/Tabela1[[#This Row],[Total de Alunos]]*Tabela1[[#This Row],[TtAlunos_Secundário]]</f>
        <v>10011.409013120367</v>
      </c>
      <c r="Y259" s="114">
        <f>Tabela1[[#This Row],[COF_NUTSIII+MUN]]/Tabela1[[#This Row],[Total de Alunos]]*Tabela1[[#This Row],[TtAlunos_Secundário]]</f>
        <v>90843.983240159723</v>
      </c>
      <c r="AA259" s="146"/>
    </row>
    <row r="260" spans="1:27" x14ac:dyDescent="0.3">
      <c r="A260" s="76">
        <v>410</v>
      </c>
      <c r="B260" s="76" t="s">
        <v>350</v>
      </c>
      <c r="C260" s="76" t="s">
        <v>353</v>
      </c>
      <c r="D260" s="76" t="s">
        <v>408</v>
      </c>
      <c r="E260" s="76" t="s">
        <v>409</v>
      </c>
      <c r="F260" s="76" t="s">
        <v>339</v>
      </c>
      <c r="G260" s="76" t="s">
        <v>298</v>
      </c>
      <c r="H260" s="76" t="s">
        <v>515</v>
      </c>
      <c r="I260" s="76" t="s">
        <v>623</v>
      </c>
      <c r="J260" s="118">
        <v>307864.56</v>
      </c>
      <c r="K260" s="119">
        <v>232016.48111111112</v>
      </c>
      <c r="L260" s="120">
        <v>539881.04111111118</v>
      </c>
      <c r="M260" s="128">
        <v>89</v>
      </c>
      <c r="N260" s="129">
        <v>386</v>
      </c>
      <c r="O260" s="129">
        <v>117</v>
      </c>
      <c r="P260" s="130">
        <v>592</v>
      </c>
      <c r="Q260" s="114">
        <f>Tabela1[[#This Row],[COF_MUN]]/Tabela1[[#This Row],[Total de Alunos]]*Tabela1[[#This Row],[TtAlunosPré]]</f>
        <v>46283.692297297297</v>
      </c>
      <c r="R260" s="114">
        <f>Tabela1[[#This Row],[COF_NUTSIII]]/Tabela1[[#This Row],[Total de Alunos]]*Tabela1[[#This Row],[TtAlunosPré]]</f>
        <v>34880.856112987989</v>
      </c>
      <c r="S260" s="114">
        <f>Tabela1[[#This Row],[COF_NUTSIII+MUN]]/Tabela1[[#This Row],[Total de Alunos]]*Tabela1[[#This Row],[TtAlunosPré]]</f>
        <v>81164.548410285293</v>
      </c>
      <c r="T260" s="114">
        <f>Tabela1[[#This Row],[COF_MUN]]/Tabela1[[#This Row],[Total de Alunos]]*Tabela1[[#This Row],[TtAlunos_Básico]]</f>
        <v>200736.0137837838</v>
      </c>
      <c r="U260" s="114">
        <f>Tabela1[[#This Row],[COF_NUTSIII]]/Tabela1[[#This Row],[Total de Alunos]]*Tabela1[[#This Row],[TtAlunos_Básico]]</f>
        <v>151281.01640015014</v>
      </c>
      <c r="V260" s="114">
        <f>Tabela1[[#This Row],[COF_NUTSIII+MUN]]/Tabela1[[#This Row],[Total de Alunos]]*Tabela1[[#This Row],[TtAlunos_Básico]]</f>
        <v>352017.03018393397</v>
      </c>
      <c r="W260" s="114">
        <f>Tabela1[[#This Row],[COF_MUN]]/Tabela1[[#This Row],[Total de Alunos]]*Tabela1[[#This Row],[TtAlunos_Secundário]]</f>
        <v>60844.853918918925</v>
      </c>
      <c r="X260" s="114">
        <f>Tabela1[[#This Row],[COF_NUTSIII]]/Tabela1[[#This Row],[Total de Alunos]]*Tabela1[[#This Row],[TtAlunos_Secundário]]</f>
        <v>45854.608597972976</v>
      </c>
      <c r="Y260" s="114">
        <f>Tabela1[[#This Row],[COF_NUTSIII+MUN]]/Tabela1[[#This Row],[Total de Alunos]]*Tabela1[[#This Row],[TtAlunos_Secundário]]</f>
        <v>106699.4625168919</v>
      </c>
      <c r="AA260" s="146"/>
    </row>
    <row r="261" spans="1:27" x14ac:dyDescent="0.3">
      <c r="A261" s="76">
        <v>1114</v>
      </c>
      <c r="B261" s="76" t="s">
        <v>350</v>
      </c>
      <c r="C261" s="76" t="s">
        <v>353</v>
      </c>
      <c r="D261" s="76" t="s">
        <v>427</v>
      </c>
      <c r="E261" s="76" t="s">
        <v>428</v>
      </c>
      <c r="F261" s="76" t="s">
        <v>324</v>
      </c>
      <c r="G261" s="76">
        <v>170</v>
      </c>
      <c r="H261" s="76" t="s">
        <v>427</v>
      </c>
      <c r="I261" s="76" t="s">
        <v>444</v>
      </c>
      <c r="J261" s="118">
        <v>583238.88</v>
      </c>
      <c r="K261" s="119">
        <v>0</v>
      </c>
      <c r="L261" s="120">
        <v>583238.88</v>
      </c>
      <c r="M261" s="128">
        <v>3915</v>
      </c>
      <c r="N261" s="129">
        <v>12923</v>
      </c>
      <c r="O261" s="129">
        <v>4205</v>
      </c>
      <c r="P261" s="130">
        <v>21043</v>
      </c>
      <c r="Q261" s="114">
        <f>Tabela1[[#This Row],[COF_MUN]]/Tabela1[[#This Row],[Total de Alunos]]*Tabela1[[#This Row],[TtAlunosPré]]</f>
        <v>108510.20364016537</v>
      </c>
      <c r="R261" s="114">
        <f>Tabela1[[#This Row],[COF_NUTSIII]]/Tabela1[[#This Row],[Total de Alunos]]*Tabela1[[#This Row],[TtAlunosPré]]</f>
        <v>0</v>
      </c>
      <c r="S261" s="114">
        <f>Tabela1[[#This Row],[COF_NUTSIII+MUN]]/Tabela1[[#This Row],[Total de Alunos]]*Tabela1[[#This Row],[TtAlunosPré]]</f>
        <v>108510.20364016537</v>
      </c>
      <c r="T261" s="114">
        <f>Tabela1[[#This Row],[COF_MUN]]/Tabela1[[#This Row],[Total de Alunos]]*Tabela1[[#This Row],[TtAlunos_Básico]]</f>
        <v>358180.67985743482</v>
      </c>
      <c r="U261" s="114">
        <f>Tabela1[[#This Row],[COF_NUTSIII]]/Tabela1[[#This Row],[Total de Alunos]]*Tabela1[[#This Row],[TtAlunos_Básico]]</f>
        <v>0</v>
      </c>
      <c r="V261" s="114">
        <f>Tabela1[[#This Row],[COF_NUTSIII+MUN]]/Tabela1[[#This Row],[Total de Alunos]]*Tabela1[[#This Row],[TtAlunos_Básico]]</f>
        <v>358180.67985743482</v>
      </c>
      <c r="W261" s="114">
        <f>Tabela1[[#This Row],[COF_MUN]]/Tabela1[[#This Row],[Total de Alunos]]*Tabela1[[#This Row],[TtAlunos_Secundário]]</f>
        <v>116547.99650239985</v>
      </c>
      <c r="X261" s="114">
        <f>Tabela1[[#This Row],[COF_NUTSIII]]/Tabela1[[#This Row],[Total de Alunos]]*Tabela1[[#This Row],[TtAlunos_Secundário]]</f>
        <v>0</v>
      </c>
      <c r="Y261" s="114">
        <f>Tabela1[[#This Row],[COF_NUTSIII+MUN]]/Tabela1[[#This Row],[Total de Alunos]]*Tabela1[[#This Row],[TtAlunos_Secundário]]</f>
        <v>116547.99650239985</v>
      </c>
      <c r="AA261" s="146"/>
    </row>
    <row r="262" spans="1:27" x14ac:dyDescent="0.3">
      <c r="A262" s="76">
        <v>1420</v>
      </c>
      <c r="B262" s="76" t="s">
        <v>350</v>
      </c>
      <c r="C262" s="76" t="s">
        <v>353</v>
      </c>
      <c r="D262" s="76" t="s">
        <v>484</v>
      </c>
      <c r="E262" s="76" t="s">
        <v>485</v>
      </c>
      <c r="F262" s="76" t="s">
        <v>333</v>
      </c>
      <c r="G262" s="76" t="s">
        <v>308</v>
      </c>
      <c r="H262" s="76" t="s">
        <v>532</v>
      </c>
      <c r="I262" s="76" t="s">
        <v>555</v>
      </c>
      <c r="J262" s="118">
        <v>0</v>
      </c>
      <c r="K262" s="119">
        <v>292092.53769230773</v>
      </c>
      <c r="L262" s="120">
        <v>292092.53769230773</v>
      </c>
      <c r="M262" s="128">
        <v>181</v>
      </c>
      <c r="N262" s="129">
        <v>625</v>
      </c>
      <c r="O262" s="129">
        <v>141</v>
      </c>
      <c r="P262" s="130">
        <v>947</v>
      </c>
      <c r="Q262" s="114">
        <f>Tabela1[[#This Row],[COF_MUN]]/Tabela1[[#This Row],[Total de Alunos]]*Tabela1[[#This Row],[TtAlunosPré]]</f>
        <v>0</v>
      </c>
      <c r="R262" s="114">
        <f>Tabela1[[#This Row],[COF_NUTSIII]]/Tabela1[[#This Row],[Total de Alunos]]*Tabela1[[#This Row],[TtAlunosPré]]</f>
        <v>55827.612800747302</v>
      </c>
      <c r="S262" s="114">
        <f>Tabela1[[#This Row],[COF_NUTSIII+MUN]]/Tabela1[[#This Row],[Total de Alunos]]*Tabela1[[#This Row],[TtAlunosPré]]</f>
        <v>55827.612800747302</v>
      </c>
      <c r="T262" s="114">
        <f>Tabela1[[#This Row],[COF_MUN]]/Tabela1[[#This Row],[Total de Alunos]]*Tabela1[[#This Row],[TtAlunos_Básico]]</f>
        <v>0</v>
      </c>
      <c r="U262" s="114">
        <f>Tabela1[[#This Row],[COF_NUTSIII]]/Tabela1[[#This Row],[Total de Alunos]]*Tabela1[[#This Row],[TtAlunos_Básico]]</f>
        <v>192774.90607992854</v>
      </c>
      <c r="V262" s="114">
        <f>Tabela1[[#This Row],[COF_NUTSIII+MUN]]/Tabela1[[#This Row],[Total de Alunos]]*Tabela1[[#This Row],[TtAlunos_Básico]]</f>
        <v>192774.90607992854</v>
      </c>
      <c r="W262" s="114">
        <f>Tabela1[[#This Row],[COF_MUN]]/Tabela1[[#This Row],[Total de Alunos]]*Tabela1[[#This Row],[TtAlunos_Secundário]]</f>
        <v>0</v>
      </c>
      <c r="X262" s="114">
        <f>Tabela1[[#This Row],[COF_NUTSIII]]/Tabela1[[#This Row],[Total de Alunos]]*Tabela1[[#This Row],[TtAlunos_Secundário]]</f>
        <v>43490.018811631875</v>
      </c>
      <c r="Y262" s="114">
        <f>Tabela1[[#This Row],[COF_NUTSIII+MUN]]/Tabela1[[#This Row],[Total de Alunos]]*Tabela1[[#This Row],[TtAlunos_Secundário]]</f>
        <v>43490.018811631875</v>
      </c>
      <c r="AA262" s="146"/>
    </row>
    <row r="263" spans="1:27" x14ac:dyDescent="0.3">
      <c r="A263" s="76">
        <v>1610</v>
      </c>
      <c r="B263" s="76" t="s">
        <v>350</v>
      </c>
      <c r="C263" s="76" t="s">
        <v>353</v>
      </c>
      <c r="D263" s="76" t="s">
        <v>408</v>
      </c>
      <c r="E263" s="76" t="s">
        <v>409</v>
      </c>
      <c r="F263" s="76" t="s">
        <v>29</v>
      </c>
      <c r="G263" s="76">
        <v>111</v>
      </c>
      <c r="H263" s="76" t="s">
        <v>410</v>
      </c>
      <c r="I263" s="76" t="s">
        <v>419</v>
      </c>
      <c r="J263" s="118">
        <v>192812.22</v>
      </c>
      <c r="K263" s="119">
        <v>52435.949000000001</v>
      </c>
      <c r="L263" s="120">
        <v>245248.16899999999</v>
      </c>
      <c r="M263" s="128">
        <v>208</v>
      </c>
      <c r="N263" s="129">
        <v>738</v>
      </c>
      <c r="O263" s="129">
        <v>193</v>
      </c>
      <c r="P263" s="130">
        <v>1139</v>
      </c>
      <c r="Q263" s="114">
        <f>Tabela1[[#This Row],[COF_MUN]]/Tabela1[[#This Row],[Total de Alunos]]*Tabela1[[#This Row],[TtAlunosPré]]</f>
        <v>35210.660017559261</v>
      </c>
      <c r="R263" s="114">
        <f>Tabela1[[#This Row],[COF_NUTSIII]]/Tabela1[[#This Row],[Total de Alunos]]*Tabela1[[#This Row],[TtAlunosPré]]</f>
        <v>9575.6605724319579</v>
      </c>
      <c r="S263" s="114">
        <f>Tabela1[[#This Row],[COF_NUTSIII+MUN]]/Tabela1[[#This Row],[Total de Alunos]]*Tabela1[[#This Row],[TtAlunosPré]]</f>
        <v>44786.320589991214</v>
      </c>
      <c r="T263" s="114">
        <f>Tabela1[[#This Row],[COF_MUN]]/Tabela1[[#This Row],[Total de Alunos]]*Tabela1[[#This Row],[TtAlunos_Básico]]</f>
        <v>124930.13025460931</v>
      </c>
      <c r="U263" s="114">
        <f>Tabela1[[#This Row],[COF_NUTSIII]]/Tabela1[[#This Row],[Total de Alunos]]*Tabela1[[#This Row],[TtAlunos_Básico]]</f>
        <v>33975.18030026339</v>
      </c>
      <c r="V263" s="114">
        <f>Tabela1[[#This Row],[COF_NUTSIII+MUN]]/Tabela1[[#This Row],[Total de Alunos]]*Tabela1[[#This Row],[TtAlunos_Básico]]</f>
        <v>158905.31055487267</v>
      </c>
      <c r="W263" s="114">
        <f>Tabela1[[#This Row],[COF_MUN]]/Tabela1[[#This Row],[Total de Alunos]]*Tabela1[[#This Row],[TtAlunos_Secundário]]</f>
        <v>32671.42972783143</v>
      </c>
      <c r="X263" s="114">
        <f>Tabela1[[#This Row],[COF_NUTSIII]]/Tabela1[[#This Row],[Total de Alunos]]*Tabela1[[#This Row],[TtAlunos_Secundário]]</f>
        <v>8885.108127304653</v>
      </c>
      <c r="Y263" s="114">
        <f>Tabela1[[#This Row],[COF_NUTSIII+MUN]]/Tabela1[[#This Row],[Total de Alunos]]*Tabela1[[#This Row],[TtAlunos_Secundário]]</f>
        <v>41556.537855136085</v>
      </c>
      <c r="AA263" s="146"/>
    </row>
    <row r="264" spans="1:27" x14ac:dyDescent="0.3">
      <c r="A264" s="76">
        <v>312</v>
      </c>
      <c r="B264" s="76" t="s">
        <v>350</v>
      </c>
      <c r="C264" s="76" t="s">
        <v>353</v>
      </c>
      <c r="D264" s="76" t="s">
        <v>408</v>
      </c>
      <c r="E264" s="76" t="s">
        <v>409</v>
      </c>
      <c r="F264" s="76" t="s">
        <v>326</v>
      </c>
      <c r="G264" s="76">
        <v>119</v>
      </c>
      <c r="H264" s="76" t="s">
        <v>463</v>
      </c>
      <c r="I264" s="76" t="s">
        <v>470</v>
      </c>
      <c r="J264" s="118">
        <v>491604.41000000003</v>
      </c>
      <c r="K264" s="119">
        <v>425629.25624999998</v>
      </c>
      <c r="L264" s="120">
        <v>917233.66625000001</v>
      </c>
      <c r="M264" s="128">
        <v>3201</v>
      </c>
      <c r="N264" s="129">
        <v>10638</v>
      </c>
      <c r="O264" s="129">
        <v>4380</v>
      </c>
      <c r="P264" s="130">
        <v>18219</v>
      </c>
      <c r="Q264" s="114">
        <f>Tabela1[[#This Row],[COF_MUN]]/Tabela1[[#This Row],[Total de Alunos]]*Tabela1[[#This Row],[TtAlunosPré]]</f>
        <v>86372.782063230698</v>
      </c>
      <c r="R264" s="114">
        <f>Tabela1[[#This Row],[COF_NUTSIII]]/Tabela1[[#This Row],[Total de Alunos]]*Tabela1[[#This Row],[TtAlunosPré]]</f>
        <v>74781.23109151161</v>
      </c>
      <c r="S264" s="114">
        <f>Tabela1[[#This Row],[COF_NUTSIII+MUN]]/Tabela1[[#This Row],[Total de Alunos]]*Tabela1[[#This Row],[TtAlunosPré]]</f>
        <v>161154.01315474228</v>
      </c>
      <c r="T264" s="114">
        <f>Tabela1[[#This Row],[COF_MUN]]/Tabela1[[#This Row],[Total de Alunos]]*Tabela1[[#This Row],[TtAlunos_Básico]]</f>
        <v>287045.81555409188</v>
      </c>
      <c r="U264" s="114">
        <f>Tabela1[[#This Row],[COF_NUTSIII]]/Tabela1[[#This Row],[Total de Alunos]]*Tabela1[[#This Row],[TtAlunos_Básico]]</f>
        <v>248523.19161246502</v>
      </c>
      <c r="V264" s="114">
        <f>Tabela1[[#This Row],[COF_NUTSIII+MUN]]/Tabela1[[#This Row],[Total de Alunos]]*Tabela1[[#This Row],[TtAlunos_Básico]]</f>
        <v>535569.0071665569</v>
      </c>
      <c r="W264" s="114">
        <f>Tabela1[[#This Row],[COF_MUN]]/Tabela1[[#This Row],[Total de Alunos]]*Tabela1[[#This Row],[TtAlunos_Secundário]]</f>
        <v>118185.81238267742</v>
      </c>
      <c r="X264" s="114">
        <f>Tabela1[[#This Row],[COF_NUTSIII]]/Tabela1[[#This Row],[Total de Alunos]]*Tabela1[[#This Row],[TtAlunos_Secundário]]</f>
        <v>102324.83354602338</v>
      </c>
      <c r="Y264" s="114">
        <f>Tabela1[[#This Row],[COF_NUTSIII+MUN]]/Tabela1[[#This Row],[Total de Alunos]]*Tabela1[[#This Row],[TtAlunos_Secundário]]</f>
        <v>220510.6459287008</v>
      </c>
      <c r="AA264" s="146"/>
    </row>
    <row r="265" spans="1:27" x14ac:dyDescent="0.3">
      <c r="A265" s="76">
        <v>914</v>
      </c>
      <c r="B265" s="76" t="s">
        <v>350</v>
      </c>
      <c r="C265" s="76" t="s">
        <v>353</v>
      </c>
      <c r="D265" s="76" t="s">
        <v>408</v>
      </c>
      <c r="E265" s="76" t="s">
        <v>409</v>
      </c>
      <c r="F265" s="76" t="s">
        <v>331</v>
      </c>
      <c r="G265" s="76" t="s">
        <v>301</v>
      </c>
      <c r="H265" s="76" t="s">
        <v>492</v>
      </c>
      <c r="I265" s="76" t="s">
        <v>531</v>
      </c>
      <c r="J265" s="118">
        <v>282619.53000000003</v>
      </c>
      <c r="K265" s="119">
        <v>11835.449999999999</v>
      </c>
      <c r="L265" s="120">
        <v>294454.98000000004</v>
      </c>
      <c r="M265" s="128">
        <v>93</v>
      </c>
      <c r="N265" s="129">
        <v>352</v>
      </c>
      <c r="O265" s="129">
        <v>86</v>
      </c>
      <c r="P265" s="130">
        <v>531</v>
      </c>
      <c r="Q265" s="114">
        <f>Tabela1[[#This Row],[COF_MUN]]/Tabela1[[#This Row],[Total de Alunos]]*Tabela1[[#This Row],[TtAlunosPré]]</f>
        <v>49498.335762711868</v>
      </c>
      <c r="R265" s="114">
        <f>Tabela1[[#This Row],[COF_NUTSIII]]/Tabela1[[#This Row],[Total de Alunos]]*Tabela1[[#This Row],[TtAlunosPré]]</f>
        <v>2072.8754237288135</v>
      </c>
      <c r="S265" s="114">
        <f>Tabela1[[#This Row],[COF_NUTSIII+MUN]]/Tabela1[[#This Row],[Total de Alunos]]*Tabela1[[#This Row],[TtAlunosPré]]</f>
        <v>51571.211186440683</v>
      </c>
      <c r="T265" s="114">
        <f>Tabela1[[#This Row],[COF_MUN]]/Tabela1[[#This Row],[Total de Alunos]]*Tabela1[[#This Row],[TtAlunos_Básico]]</f>
        <v>187348.53966101696</v>
      </c>
      <c r="U265" s="114">
        <f>Tabela1[[#This Row],[COF_NUTSIII]]/Tabela1[[#This Row],[Total de Alunos]]*Tabela1[[#This Row],[TtAlunos_Básico]]</f>
        <v>7845.7220338983043</v>
      </c>
      <c r="V265" s="114">
        <f>Tabela1[[#This Row],[COF_NUTSIII+MUN]]/Tabela1[[#This Row],[Total de Alunos]]*Tabela1[[#This Row],[TtAlunos_Básico]]</f>
        <v>195194.26169491527</v>
      </c>
      <c r="W265" s="114">
        <f>Tabela1[[#This Row],[COF_MUN]]/Tabela1[[#This Row],[Total de Alunos]]*Tabela1[[#This Row],[TtAlunos_Secundário]]</f>
        <v>45772.654576271183</v>
      </c>
      <c r="X265" s="114">
        <f>Tabela1[[#This Row],[COF_NUTSIII]]/Tabela1[[#This Row],[Total de Alunos]]*Tabela1[[#This Row],[TtAlunos_Secundário]]</f>
        <v>1916.8525423728813</v>
      </c>
      <c r="Y265" s="114">
        <f>Tabela1[[#This Row],[COF_NUTSIII+MUN]]/Tabela1[[#This Row],[Total de Alunos]]*Tabela1[[#This Row],[TtAlunos_Secundário]]</f>
        <v>47689.507118644069</v>
      </c>
      <c r="AA265" s="146"/>
    </row>
    <row r="266" spans="1:27" x14ac:dyDescent="0.3">
      <c r="A266" s="76">
        <v>1317</v>
      </c>
      <c r="B266" s="76" t="s">
        <v>350</v>
      </c>
      <c r="C266" s="76" t="s">
        <v>353</v>
      </c>
      <c r="D266" s="76" t="s">
        <v>408</v>
      </c>
      <c r="E266" s="76" t="s">
        <v>409</v>
      </c>
      <c r="F266" s="76" t="s">
        <v>325</v>
      </c>
      <c r="G266" s="76" t="s">
        <v>299</v>
      </c>
      <c r="H266" s="76" t="s">
        <v>448</v>
      </c>
      <c r="I266" s="76" t="s">
        <v>462</v>
      </c>
      <c r="J266" s="118">
        <v>1538102.74</v>
      </c>
      <c r="K266" s="119">
        <v>52941.176470588238</v>
      </c>
      <c r="L266" s="120">
        <v>1591043.9164705882</v>
      </c>
      <c r="M266" s="128">
        <v>6727</v>
      </c>
      <c r="N266" s="129">
        <v>24837</v>
      </c>
      <c r="O266" s="129">
        <v>6769</v>
      </c>
      <c r="P266" s="130">
        <v>38333</v>
      </c>
      <c r="Q266" s="114">
        <f>Tabela1[[#This Row],[COF_MUN]]/Tabela1[[#This Row],[Total de Alunos]]*Tabela1[[#This Row],[TtAlunosPré]]</f>
        <v>269919.31578483293</v>
      </c>
      <c r="R266" s="114">
        <f>Tabela1[[#This Row],[COF_NUTSIII]]/Tabela1[[#This Row],[Total de Alunos]]*Tabela1[[#This Row],[TtAlunosPré]]</f>
        <v>9290.5667210405409</v>
      </c>
      <c r="S266" s="114">
        <f>Tabela1[[#This Row],[COF_NUTSIII+MUN]]/Tabela1[[#This Row],[Total de Alunos]]*Tabela1[[#This Row],[TtAlunosPré]]</f>
        <v>279209.88250587345</v>
      </c>
      <c r="T266" s="114">
        <f>Tabela1[[#This Row],[COF_MUN]]/Tabela1[[#This Row],[Total de Alunos]]*Tabela1[[#This Row],[TtAlunos_Básico]]</f>
        <v>996578.86816528847</v>
      </c>
      <c r="U266" s="114">
        <f>Tabela1[[#This Row],[COF_NUTSIII]]/Tabela1[[#This Row],[Total de Alunos]]*Tabela1[[#This Row],[TtAlunos_Básico]]</f>
        <v>34302.037409020952</v>
      </c>
      <c r="V266" s="114">
        <f>Tabela1[[#This Row],[COF_NUTSIII+MUN]]/Tabela1[[#This Row],[Total de Alunos]]*Tabela1[[#This Row],[TtAlunos_Básico]]</f>
        <v>1030880.9055743094</v>
      </c>
      <c r="W266" s="114">
        <f>Tabela1[[#This Row],[COF_MUN]]/Tabela1[[#This Row],[Total de Alunos]]*Tabela1[[#This Row],[TtAlunos_Secundário]]</f>
        <v>271604.55604987871</v>
      </c>
      <c r="X266" s="114">
        <f>Tabela1[[#This Row],[COF_NUTSIII]]/Tabela1[[#This Row],[Total de Alunos]]*Tabela1[[#This Row],[TtAlunos_Secundário]]</f>
        <v>9348.5723405267472</v>
      </c>
      <c r="Y266" s="114">
        <f>Tabela1[[#This Row],[COF_NUTSIII+MUN]]/Tabela1[[#This Row],[Total de Alunos]]*Tabela1[[#This Row],[TtAlunos_Secundário]]</f>
        <v>280953.12839040544</v>
      </c>
      <c r="AA266" s="146"/>
    </row>
    <row r="267" spans="1:27" x14ac:dyDescent="0.3">
      <c r="A267" s="76">
        <v>1822</v>
      </c>
      <c r="B267" s="76" t="s">
        <v>350</v>
      </c>
      <c r="C267" s="76" t="s">
        <v>353</v>
      </c>
      <c r="D267" s="76" t="s">
        <v>484</v>
      </c>
      <c r="E267" s="76" t="s">
        <v>485</v>
      </c>
      <c r="F267" s="76" t="s">
        <v>340</v>
      </c>
      <c r="G267" s="76" t="s">
        <v>316</v>
      </c>
      <c r="H267" s="76" t="s">
        <v>513</v>
      </c>
      <c r="I267" s="76" t="s">
        <v>637</v>
      </c>
      <c r="J267" s="118">
        <v>0</v>
      </c>
      <c r="K267" s="119">
        <v>341568.78571428574</v>
      </c>
      <c r="L267" s="120">
        <v>341568.78571428574</v>
      </c>
      <c r="M267" s="128">
        <v>80</v>
      </c>
      <c r="N267" s="129">
        <v>351</v>
      </c>
      <c r="O267" s="129">
        <v>114</v>
      </c>
      <c r="P267" s="130">
        <v>545</v>
      </c>
      <c r="Q267" s="114">
        <f>Tabela1[[#This Row],[COF_MUN]]/Tabela1[[#This Row],[Total de Alunos]]*Tabela1[[#This Row],[TtAlunosPré]]</f>
        <v>0</v>
      </c>
      <c r="R267" s="114">
        <f>Tabela1[[#This Row],[COF_NUTSIII]]/Tabela1[[#This Row],[Total de Alunos]]*Tabela1[[#This Row],[TtAlunosPré]]</f>
        <v>50138.537352555708</v>
      </c>
      <c r="S267" s="114">
        <f>Tabela1[[#This Row],[COF_NUTSIII+MUN]]/Tabela1[[#This Row],[Total de Alunos]]*Tabela1[[#This Row],[TtAlunosPré]]</f>
        <v>50138.537352555708</v>
      </c>
      <c r="T267" s="114">
        <f>Tabela1[[#This Row],[COF_MUN]]/Tabela1[[#This Row],[Total de Alunos]]*Tabela1[[#This Row],[TtAlunos_Básico]]</f>
        <v>0</v>
      </c>
      <c r="U267" s="114">
        <f>Tabela1[[#This Row],[COF_NUTSIII]]/Tabela1[[#This Row],[Total de Alunos]]*Tabela1[[#This Row],[TtAlunos_Básico]]</f>
        <v>219982.83263433815</v>
      </c>
      <c r="V267" s="114">
        <f>Tabela1[[#This Row],[COF_NUTSIII+MUN]]/Tabela1[[#This Row],[Total de Alunos]]*Tabela1[[#This Row],[TtAlunos_Básico]]</f>
        <v>219982.83263433815</v>
      </c>
      <c r="W267" s="114">
        <f>Tabela1[[#This Row],[COF_MUN]]/Tabela1[[#This Row],[Total de Alunos]]*Tabela1[[#This Row],[TtAlunos_Secundário]]</f>
        <v>0</v>
      </c>
      <c r="X267" s="114">
        <f>Tabela1[[#This Row],[COF_NUTSIII]]/Tabela1[[#This Row],[Total de Alunos]]*Tabela1[[#This Row],[TtAlunos_Secundário]]</f>
        <v>71447.415727391883</v>
      </c>
      <c r="Y267" s="114">
        <f>Tabela1[[#This Row],[COF_NUTSIII+MUN]]/Tabela1[[#This Row],[Total de Alunos]]*Tabela1[[#This Row],[TtAlunos_Secundário]]</f>
        <v>71447.415727391883</v>
      </c>
      <c r="AA267" s="146"/>
    </row>
    <row r="268" spans="1:27" x14ac:dyDescent="0.3">
      <c r="A268" s="76">
        <v>617</v>
      </c>
      <c r="B268" s="76" t="s">
        <v>350</v>
      </c>
      <c r="C268" s="76" t="s">
        <v>353</v>
      </c>
      <c r="D268" s="76" t="s">
        <v>484</v>
      </c>
      <c r="E268" s="76" t="s">
        <v>485</v>
      </c>
      <c r="F268" s="76" t="s">
        <v>336</v>
      </c>
      <c r="G268" s="76" t="s">
        <v>314</v>
      </c>
      <c r="H268" s="76" t="s">
        <v>579</v>
      </c>
      <c r="I268" s="76" t="s">
        <v>597</v>
      </c>
      <c r="J268" s="118">
        <v>0</v>
      </c>
      <c r="K268" s="119">
        <v>331258.91315789474</v>
      </c>
      <c r="L268" s="120">
        <v>331258.91315789474</v>
      </c>
      <c r="M268" s="128">
        <v>151</v>
      </c>
      <c r="N268" s="129">
        <v>538</v>
      </c>
      <c r="O268" s="129">
        <v>166</v>
      </c>
      <c r="P268" s="130">
        <v>855</v>
      </c>
      <c r="Q268" s="114">
        <f>Tabela1[[#This Row],[COF_MUN]]/Tabela1[[#This Row],[Total de Alunos]]*Tabela1[[#This Row],[TtAlunosPré]]</f>
        <v>0</v>
      </c>
      <c r="R268" s="114">
        <f>Tabela1[[#This Row],[COF_NUTSIII]]/Tabela1[[#This Row],[Total de Alunos]]*Tabela1[[#This Row],[TtAlunosPré]]</f>
        <v>58503.036124961523</v>
      </c>
      <c r="S268" s="114">
        <f>Tabela1[[#This Row],[COF_NUTSIII+MUN]]/Tabela1[[#This Row],[Total de Alunos]]*Tabela1[[#This Row],[TtAlunosPré]]</f>
        <v>58503.036124961523</v>
      </c>
      <c r="T268" s="114">
        <f>Tabela1[[#This Row],[COF_MUN]]/Tabela1[[#This Row],[Total de Alunos]]*Tabela1[[#This Row],[TtAlunos_Básico]]</f>
        <v>0</v>
      </c>
      <c r="U268" s="114">
        <f>Tabela1[[#This Row],[COF_NUTSIII]]/Tabela1[[#This Row],[Total de Alunos]]*Tabela1[[#This Row],[TtAlunos_Básico]]</f>
        <v>208441.28102800861</v>
      </c>
      <c r="V268" s="114">
        <f>Tabela1[[#This Row],[COF_NUTSIII+MUN]]/Tabela1[[#This Row],[Total de Alunos]]*Tabela1[[#This Row],[TtAlunos_Básico]]</f>
        <v>208441.28102800861</v>
      </c>
      <c r="W268" s="114">
        <f>Tabela1[[#This Row],[COF_MUN]]/Tabela1[[#This Row],[Total de Alunos]]*Tabela1[[#This Row],[TtAlunos_Secundário]]</f>
        <v>0</v>
      </c>
      <c r="X268" s="114">
        <f>Tabela1[[#This Row],[COF_NUTSIII]]/Tabela1[[#This Row],[Total de Alunos]]*Tabela1[[#This Row],[TtAlunos_Secundário]]</f>
        <v>64314.596004924591</v>
      </c>
      <c r="Y268" s="114">
        <f>Tabela1[[#This Row],[COF_NUTSIII+MUN]]/Tabela1[[#This Row],[Total de Alunos]]*Tabela1[[#This Row],[TtAlunos_Secundário]]</f>
        <v>64314.596004924591</v>
      </c>
      <c r="AA268" s="146"/>
    </row>
    <row r="269" spans="1:27" x14ac:dyDescent="0.3">
      <c r="A269" s="76">
        <v>1713</v>
      </c>
      <c r="B269" s="76" t="s">
        <v>350</v>
      </c>
      <c r="C269" s="76" t="s">
        <v>353</v>
      </c>
      <c r="D269" s="76" t="s">
        <v>408</v>
      </c>
      <c r="E269" s="76" t="s">
        <v>409</v>
      </c>
      <c r="F269" s="76" t="s">
        <v>323</v>
      </c>
      <c r="G269" s="76" t="s">
        <v>300</v>
      </c>
      <c r="H269" s="76" t="s">
        <v>420</v>
      </c>
      <c r="I269" s="76" t="s">
        <v>426</v>
      </c>
      <c r="J269" s="118">
        <v>611728.68000000005</v>
      </c>
      <c r="K269" s="119">
        <v>29750</v>
      </c>
      <c r="L269" s="120">
        <v>641478.68000000005</v>
      </c>
      <c r="M269" s="128">
        <v>217</v>
      </c>
      <c r="N269" s="129">
        <v>664</v>
      </c>
      <c r="O269" s="129">
        <v>270</v>
      </c>
      <c r="P269" s="130">
        <v>1151</v>
      </c>
      <c r="Q269" s="114">
        <f>Tabela1[[#This Row],[COF_MUN]]/Tabela1[[#This Row],[Total de Alunos]]*Tabela1[[#This Row],[TtAlunosPré]]</f>
        <v>115330.25504778454</v>
      </c>
      <c r="R269" s="114">
        <f>Tabela1[[#This Row],[COF_NUTSIII]]/Tabela1[[#This Row],[Total de Alunos]]*Tabela1[[#This Row],[TtAlunosPré]]</f>
        <v>5608.8184187662901</v>
      </c>
      <c r="S269" s="114">
        <f>Tabela1[[#This Row],[COF_NUTSIII+MUN]]/Tabela1[[#This Row],[Total de Alunos]]*Tabela1[[#This Row],[TtAlunosPré]]</f>
        <v>120939.07346655084</v>
      </c>
      <c r="T269" s="114">
        <f>Tabela1[[#This Row],[COF_MUN]]/Tabela1[[#This Row],[Total de Alunos]]*Tabela1[[#This Row],[TtAlunos_Básico]]</f>
        <v>352899.95092962642</v>
      </c>
      <c r="U269" s="114">
        <f>Tabela1[[#This Row],[COF_NUTSIII]]/Tabela1[[#This Row],[Total de Alunos]]*Tabela1[[#This Row],[TtAlunos_Básico]]</f>
        <v>17162.467419635101</v>
      </c>
      <c r="V269" s="114">
        <f>Tabela1[[#This Row],[COF_NUTSIII+MUN]]/Tabela1[[#This Row],[Total de Alunos]]*Tabela1[[#This Row],[TtAlunos_Básico]]</f>
        <v>370062.41834926151</v>
      </c>
      <c r="W269" s="114">
        <f>Tabela1[[#This Row],[COF_MUN]]/Tabela1[[#This Row],[Total de Alunos]]*Tabela1[[#This Row],[TtAlunos_Secundário]]</f>
        <v>143498.47402258904</v>
      </c>
      <c r="X269" s="114">
        <f>Tabela1[[#This Row],[COF_NUTSIII]]/Tabela1[[#This Row],[Total de Alunos]]*Tabela1[[#This Row],[TtAlunos_Secundário]]</f>
        <v>6978.7141615986093</v>
      </c>
      <c r="Y269" s="114">
        <f>Tabela1[[#This Row],[COF_NUTSIII+MUN]]/Tabela1[[#This Row],[Total de Alunos]]*Tabela1[[#This Row],[TtAlunos_Secundário]]</f>
        <v>150477.18818418766</v>
      </c>
      <c r="AA269" s="146"/>
    </row>
    <row r="270" spans="1:27" x14ac:dyDescent="0.3">
      <c r="A270" s="76">
        <v>1714</v>
      </c>
      <c r="B270" s="76" t="s">
        <v>350</v>
      </c>
      <c r="C270" s="76" t="s">
        <v>353</v>
      </c>
      <c r="D270" s="76" t="s">
        <v>408</v>
      </c>
      <c r="E270" s="76" t="s">
        <v>409</v>
      </c>
      <c r="F270" s="76" t="s">
        <v>331</v>
      </c>
      <c r="G270" s="76" t="s">
        <v>301</v>
      </c>
      <c r="H270" s="76" t="s">
        <v>420</v>
      </c>
      <c r="I270" s="76" t="s">
        <v>420</v>
      </c>
      <c r="J270" s="118">
        <v>790350</v>
      </c>
      <c r="K270" s="119">
        <v>11835.449999999999</v>
      </c>
      <c r="L270" s="120">
        <v>802185.45</v>
      </c>
      <c r="M270" s="128">
        <v>1151</v>
      </c>
      <c r="N270" s="129">
        <v>4136</v>
      </c>
      <c r="O270" s="129">
        <v>1803</v>
      </c>
      <c r="P270" s="130">
        <v>7090</v>
      </c>
      <c r="Q270" s="114">
        <f>Tabela1[[#This Row],[COF_MUN]]/Tabela1[[#This Row],[Total de Alunos]]*Tabela1[[#This Row],[TtAlunosPré]]</f>
        <v>128306.46685472496</v>
      </c>
      <c r="R270" s="114">
        <f>Tabela1[[#This Row],[COF_NUTSIII]]/Tabela1[[#This Row],[Total de Alunos]]*Tabela1[[#This Row],[TtAlunosPré]]</f>
        <v>1921.3826445698164</v>
      </c>
      <c r="S270" s="114">
        <f>Tabela1[[#This Row],[COF_NUTSIII+MUN]]/Tabela1[[#This Row],[Total de Alunos]]*Tabela1[[#This Row],[TtAlunosPré]]</f>
        <v>130227.84949929478</v>
      </c>
      <c r="T270" s="114">
        <f>Tabela1[[#This Row],[COF_MUN]]/Tabela1[[#This Row],[Total de Alunos]]*Tabela1[[#This Row],[TtAlunos_Básico]]</f>
        <v>461056.07898448518</v>
      </c>
      <c r="U270" s="114">
        <f>Tabela1[[#This Row],[COF_NUTSIII]]/Tabela1[[#This Row],[Total de Alunos]]*Tabela1[[#This Row],[TtAlunos_Básico]]</f>
        <v>6904.2907193229894</v>
      </c>
      <c r="V270" s="114">
        <f>Tabela1[[#This Row],[COF_NUTSIII+MUN]]/Tabela1[[#This Row],[Total de Alunos]]*Tabela1[[#This Row],[TtAlunos_Básico]]</f>
        <v>467960.36970380816</v>
      </c>
      <c r="W270" s="114">
        <f>Tabela1[[#This Row],[COF_MUN]]/Tabela1[[#This Row],[Total de Alunos]]*Tabela1[[#This Row],[TtAlunos_Secundário]]</f>
        <v>200987.45416078984</v>
      </c>
      <c r="X270" s="114">
        <f>Tabela1[[#This Row],[COF_NUTSIII]]/Tabela1[[#This Row],[Total de Alunos]]*Tabela1[[#This Row],[TtAlunos_Secundário]]</f>
        <v>3009.7766361071926</v>
      </c>
      <c r="Y270" s="114">
        <f>Tabela1[[#This Row],[COF_NUTSIII+MUN]]/Tabela1[[#This Row],[Total de Alunos]]*Tabela1[[#This Row],[TtAlunos_Secundário]]</f>
        <v>203997.23079689703</v>
      </c>
      <c r="AA270" s="146"/>
    </row>
    <row r="271" spans="1:27" x14ac:dyDescent="0.3">
      <c r="A271" s="76">
        <v>816</v>
      </c>
      <c r="B271" s="76" t="s">
        <v>350</v>
      </c>
      <c r="C271" s="76" t="s">
        <v>353</v>
      </c>
      <c r="D271" s="76" t="s">
        <v>321</v>
      </c>
      <c r="E271" s="76" t="s">
        <v>377</v>
      </c>
      <c r="F271" s="76" t="s">
        <v>321</v>
      </c>
      <c r="G271" s="76">
        <v>150</v>
      </c>
      <c r="H271" s="76" t="s">
        <v>378</v>
      </c>
      <c r="I271" s="76" t="s">
        <v>392</v>
      </c>
      <c r="J271" s="118">
        <v>0</v>
      </c>
      <c r="K271" s="119">
        <v>0</v>
      </c>
      <c r="L271" s="120">
        <v>0</v>
      </c>
      <c r="M271" s="128">
        <v>431</v>
      </c>
      <c r="N271" s="129">
        <v>1805</v>
      </c>
      <c r="O271" s="129">
        <v>742</v>
      </c>
      <c r="P271" s="130">
        <v>2978</v>
      </c>
      <c r="Q271" s="114">
        <f>Tabela1[[#This Row],[COF_MUN]]/Tabela1[[#This Row],[Total de Alunos]]*Tabela1[[#This Row],[TtAlunosPré]]</f>
        <v>0</v>
      </c>
      <c r="R271" s="114">
        <f>Tabela1[[#This Row],[COF_NUTSIII]]/Tabela1[[#This Row],[Total de Alunos]]*Tabela1[[#This Row],[TtAlunosPré]]</f>
        <v>0</v>
      </c>
      <c r="S271" s="114">
        <f>Tabela1[[#This Row],[COF_NUTSIII+MUN]]/Tabela1[[#This Row],[Total de Alunos]]*Tabela1[[#This Row],[TtAlunosPré]]</f>
        <v>0</v>
      </c>
      <c r="T271" s="114">
        <f>Tabela1[[#This Row],[COF_MUN]]/Tabela1[[#This Row],[Total de Alunos]]*Tabela1[[#This Row],[TtAlunos_Básico]]</f>
        <v>0</v>
      </c>
      <c r="U271" s="114">
        <f>Tabela1[[#This Row],[COF_NUTSIII]]/Tabela1[[#This Row],[Total de Alunos]]*Tabela1[[#This Row],[TtAlunos_Básico]]</f>
        <v>0</v>
      </c>
      <c r="V271" s="114">
        <f>Tabela1[[#This Row],[COF_NUTSIII+MUN]]/Tabela1[[#This Row],[Total de Alunos]]*Tabela1[[#This Row],[TtAlunos_Básico]]</f>
        <v>0</v>
      </c>
      <c r="W271" s="114">
        <f>Tabela1[[#This Row],[COF_MUN]]/Tabela1[[#This Row],[Total de Alunos]]*Tabela1[[#This Row],[TtAlunos_Secundário]]</f>
        <v>0</v>
      </c>
      <c r="X271" s="114">
        <f>Tabela1[[#This Row],[COF_NUTSIII]]/Tabela1[[#This Row],[Total de Alunos]]*Tabela1[[#This Row],[TtAlunos_Secundário]]</f>
        <v>0</v>
      </c>
      <c r="Y271" s="114">
        <f>Tabela1[[#This Row],[COF_NUTSIII+MUN]]/Tabela1[[#This Row],[Total de Alunos]]*Tabela1[[#This Row],[TtAlunos_Secundário]]</f>
        <v>0</v>
      </c>
      <c r="AA271" s="146"/>
    </row>
    <row r="272" spans="1:27" x14ac:dyDescent="0.3">
      <c r="A272" s="76">
        <v>511</v>
      </c>
      <c r="B272" s="76" t="s">
        <v>350</v>
      </c>
      <c r="C272" s="76" t="s">
        <v>353</v>
      </c>
      <c r="D272" s="76" t="s">
        <v>484</v>
      </c>
      <c r="E272" s="76" t="s">
        <v>485</v>
      </c>
      <c r="F272" s="76" t="s">
        <v>328</v>
      </c>
      <c r="G272" s="76" t="s">
        <v>306</v>
      </c>
      <c r="H272" s="76" t="s">
        <v>486</v>
      </c>
      <c r="I272" s="76" t="s">
        <v>491</v>
      </c>
      <c r="J272" s="118">
        <v>0</v>
      </c>
      <c r="K272" s="119">
        <v>369731.88500000001</v>
      </c>
      <c r="L272" s="120">
        <v>369731.88500000001</v>
      </c>
      <c r="M272" s="128">
        <v>60</v>
      </c>
      <c r="N272" s="129">
        <v>162</v>
      </c>
      <c r="O272" s="129">
        <v>0</v>
      </c>
      <c r="P272" s="130">
        <v>222</v>
      </c>
      <c r="Q272" s="114">
        <f>Tabela1[[#This Row],[COF_MUN]]/Tabela1[[#This Row],[Total de Alunos]]*Tabela1[[#This Row],[TtAlunosPré]]</f>
        <v>0</v>
      </c>
      <c r="R272" s="114">
        <f>Tabela1[[#This Row],[COF_NUTSIII]]/Tabela1[[#This Row],[Total de Alunos]]*Tabela1[[#This Row],[TtAlunosPré]]</f>
        <v>99927.536486486497</v>
      </c>
      <c r="S272" s="114">
        <f>Tabela1[[#This Row],[COF_NUTSIII+MUN]]/Tabela1[[#This Row],[Total de Alunos]]*Tabela1[[#This Row],[TtAlunosPré]]</f>
        <v>99927.536486486497</v>
      </c>
      <c r="T272" s="114">
        <f>Tabela1[[#This Row],[COF_MUN]]/Tabela1[[#This Row],[Total de Alunos]]*Tabela1[[#This Row],[TtAlunos_Básico]]</f>
        <v>0</v>
      </c>
      <c r="U272" s="114">
        <f>Tabela1[[#This Row],[COF_NUTSIII]]/Tabela1[[#This Row],[Total de Alunos]]*Tabela1[[#This Row],[TtAlunos_Básico]]</f>
        <v>269804.34851351351</v>
      </c>
      <c r="V272" s="114">
        <f>Tabela1[[#This Row],[COF_NUTSIII+MUN]]/Tabela1[[#This Row],[Total de Alunos]]*Tabela1[[#This Row],[TtAlunos_Básico]]</f>
        <v>269804.34851351351</v>
      </c>
      <c r="W272" s="114">
        <f>Tabela1[[#This Row],[COF_MUN]]/Tabela1[[#This Row],[Total de Alunos]]*Tabela1[[#This Row],[TtAlunos_Secundário]]</f>
        <v>0</v>
      </c>
      <c r="X272" s="114">
        <f>Tabela1[[#This Row],[COF_NUTSIII]]/Tabela1[[#This Row],[Total de Alunos]]*Tabela1[[#This Row],[TtAlunos_Secundário]]</f>
        <v>0</v>
      </c>
      <c r="Y272" s="114">
        <f>Tabela1[[#This Row],[COF_NUTSIII+MUN]]/Tabela1[[#This Row],[Total de Alunos]]*Tabela1[[#This Row],[TtAlunos_Secundário]]</f>
        <v>0</v>
      </c>
      <c r="AA272" s="146"/>
    </row>
    <row r="273" spans="1:27" x14ac:dyDescent="0.3">
      <c r="A273" s="76">
        <v>313</v>
      </c>
      <c r="B273" s="76" t="s">
        <v>350</v>
      </c>
      <c r="C273" s="76" t="s">
        <v>353</v>
      </c>
      <c r="D273" s="76" t="s">
        <v>408</v>
      </c>
      <c r="E273" s="76" t="s">
        <v>409</v>
      </c>
      <c r="F273" s="76" t="s">
        <v>330</v>
      </c>
      <c r="G273" s="76">
        <v>112</v>
      </c>
      <c r="H273" s="76" t="s">
        <v>463</v>
      </c>
      <c r="I273" s="76" t="s">
        <v>511</v>
      </c>
      <c r="J273" s="118">
        <v>387557.99</v>
      </c>
      <c r="K273" s="119">
        <v>44429.640000000007</v>
      </c>
      <c r="L273" s="120">
        <v>431987.63</v>
      </c>
      <c r="M273" s="128">
        <v>1100</v>
      </c>
      <c r="N273" s="129">
        <v>3709</v>
      </c>
      <c r="O273" s="129">
        <v>1436</v>
      </c>
      <c r="P273" s="130">
        <v>6245</v>
      </c>
      <c r="Q273" s="114">
        <f>Tabela1[[#This Row],[COF_MUN]]/Tabela1[[#This Row],[Total de Alunos]]*Tabela1[[#This Row],[TtAlunosPré]]</f>
        <v>68264.818094475573</v>
      </c>
      <c r="R273" s="114">
        <f>Tabela1[[#This Row],[COF_NUTSIII]]/Tabela1[[#This Row],[Total de Alunos]]*Tabela1[[#This Row],[TtAlunosPré]]</f>
        <v>7825.8773418735</v>
      </c>
      <c r="S273" s="114">
        <f>Tabela1[[#This Row],[COF_NUTSIII+MUN]]/Tabela1[[#This Row],[Total de Alunos]]*Tabela1[[#This Row],[TtAlunosPré]]</f>
        <v>76090.69543634908</v>
      </c>
      <c r="T273" s="114">
        <f>Tabela1[[#This Row],[COF_MUN]]/Tabela1[[#This Row],[Total de Alunos]]*Tabela1[[#This Row],[TtAlunos_Básico]]</f>
        <v>230176.55482946357</v>
      </c>
      <c r="U273" s="114">
        <f>Tabela1[[#This Row],[COF_NUTSIII]]/Tabela1[[#This Row],[Total de Alunos]]*Tabela1[[#This Row],[TtAlunos_Básico]]</f>
        <v>26387.43551000801</v>
      </c>
      <c r="V273" s="114">
        <f>Tabela1[[#This Row],[COF_NUTSIII+MUN]]/Tabela1[[#This Row],[Total de Alunos]]*Tabela1[[#This Row],[TtAlunos_Básico]]</f>
        <v>256563.99033947158</v>
      </c>
      <c r="W273" s="114">
        <f>Tabela1[[#This Row],[COF_MUN]]/Tabela1[[#This Row],[Total de Alunos]]*Tabela1[[#This Row],[TtAlunos_Secundário]]</f>
        <v>89116.617076060837</v>
      </c>
      <c r="X273" s="114">
        <f>Tabela1[[#This Row],[COF_NUTSIII]]/Tabela1[[#This Row],[Total de Alunos]]*Tabela1[[#This Row],[TtAlunos_Secundário]]</f>
        <v>10216.327148118497</v>
      </c>
      <c r="Y273" s="114">
        <f>Tabela1[[#This Row],[COF_NUTSIII+MUN]]/Tabela1[[#This Row],[Total de Alunos]]*Tabela1[[#This Row],[TtAlunos_Secundário]]</f>
        <v>99332.944224179344</v>
      </c>
      <c r="AA273" s="146"/>
    </row>
    <row r="274" spans="1:27" x14ac:dyDescent="0.3">
      <c r="A274" s="76">
        <v>714</v>
      </c>
      <c r="B274" s="76" t="s">
        <v>350</v>
      </c>
      <c r="C274" s="76" t="s">
        <v>353</v>
      </c>
      <c r="D274" s="76" t="s">
        <v>354</v>
      </c>
      <c r="E274" s="76" t="s">
        <v>355</v>
      </c>
      <c r="F274" s="76" t="s">
        <v>319</v>
      </c>
      <c r="G274" s="76">
        <v>187</v>
      </c>
      <c r="H274" s="76" t="s">
        <v>356</v>
      </c>
      <c r="I274" s="76" t="s">
        <v>369</v>
      </c>
      <c r="J274" s="118">
        <v>0</v>
      </c>
      <c r="K274" s="119">
        <v>40190.05071428571</v>
      </c>
      <c r="L274" s="120">
        <v>40190.05071428571</v>
      </c>
      <c r="M274" s="128">
        <v>171</v>
      </c>
      <c r="N274" s="129">
        <v>578</v>
      </c>
      <c r="O274" s="129">
        <v>325</v>
      </c>
      <c r="P274" s="130">
        <v>1074</v>
      </c>
      <c r="Q274" s="114">
        <f>Tabela1[[#This Row],[COF_MUN]]/Tabela1[[#This Row],[Total de Alunos]]*Tabela1[[#This Row],[TtAlunosPré]]</f>
        <v>0</v>
      </c>
      <c r="R274" s="114">
        <f>Tabela1[[#This Row],[COF_NUTSIII]]/Tabela1[[#This Row],[Total de Alunos]]*Tabela1[[#This Row],[TtAlunosPré]]</f>
        <v>6398.9745550678363</v>
      </c>
      <c r="S274" s="114">
        <f>Tabela1[[#This Row],[COF_NUTSIII+MUN]]/Tabela1[[#This Row],[Total de Alunos]]*Tabela1[[#This Row],[TtAlunosPré]]</f>
        <v>6398.9745550678363</v>
      </c>
      <c r="T274" s="114">
        <f>Tabela1[[#This Row],[COF_MUN]]/Tabela1[[#This Row],[Total de Alunos]]*Tabela1[[#This Row],[TtAlunos_Básico]]</f>
        <v>0</v>
      </c>
      <c r="U274" s="114">
        <f>Tabela1[[#This Row],[COF_NUTSIII]]/Tabela1[[#This Row],[Total de Alunos]]*Tabela1[[#This Row],[TtAlunos_Básico]]</f>
        <v>21629.282414205903</v>
      </c>
      <c r="V274" s="114">
        <f>Tabela1[[#This Row],[COF_NUTSIII+MUN]]/Tabela1[[#This Row],[Total de Alunos]]*Tabela1[[#This Row],[TtAlunos_Básico]]</f>
        <v>21629.282414205903</v>
      </c>
      <c r="W274" s="114">
        <f>Tabela1[[#This Row],[COF_MUN]]/Tabela1[[#This Row],[Total de Alunos]]*Tabela1[[#This Row],[TtAlunos_Secundário]]</f>
        <v>0</v>
      </c>
      <c r="X274" s="114">
        <f>Tabela1[[#This Row],[COF_NUTSIII]]/Tabela1[[#This Row],[Total de Alunos]]*Tabela1[[#This Row],[TtAlunos_Secundário]]</f>
        <v>12161.79374501197</v>
      </c>
      <c r="Y274" s="114">
        <f>Tabela1[[#This Row],[COF_NUTSIII+MUN]]/Tabela1[[#This Row],[Total de Alunos]]*Tabela1[[#This Row],[TtAlunos_Secundário]]</f>
        <v>12161.79374501197</v>
      </c>
      <c r="AA274" s="146"/>
    </row>
    <row r="275" spans="1:27" x14ac:dyDescent="0.3">
      <c r="A275" s="76">
        <v>411</v>
      </c>
      <c r="B275" s="76" t="s">
        <v>350</v>
      </c>
      <c r="C275" s="76" t="s">
        <v>353</v>
      </c>
      <c r="D275" s="76" t="s">
        <v>408</v>
      </c>
      <c r="E275" s="76" t="s">
        <v>409</v>
      </c>
      <c r="F275" s="76" t="s">
        <v>339</v>
      </c>
      <c r="G275" s="76" t="s">
        <v>298</v>
      </c>
      <c r="H275" s="76" t="s">
        <v>515</v>
      </c>
      <c r="I275" s="76" t="s">
        <v>624</v>
      </c>
      <c r="J275" s="118">
        <v>346168.45</v>
      </c>
      <c r="K275" s="119">
        <v>232016.48111111112</v>
      </c>
      <c r="L275" s="120">
        <v>578184.93111111107</v>
      </c>
      <c r="M275" s="128">
        <v>51</v>
      </c>
      <c r="N275" s="129">
        <v>179</v>
      </c>
      <c r="O275" s="129">
        <v>0</v>
      </c>
      <c r="P275" s="130">
        <v>230</v>
      </c>
      <c r="Q275" s="114">
        <f>Tabela1[[#This Row],[COF_MUN]]/Tabela1[[#This Row],[Total de Alunos]]*Tabela1[[#This Row],[TtAlunosPré]]</f>
        <v>76759.091086956527</v>
      </c>
      <c r="R275" s="114">
        <f>Tabela1[[#This Row],[COF_NUTSIII]]/Tabela1[[#This Row],[Total de Alunos]]*Tabela1[[#This Row],[TtAlunosPré]]</f>
        <v>51447.132768115946</v>
      </c>
      <c r="S275" s="114">
        <f>Tabela1[[#This Row],[COF_NUTSIII+MUN]]/Tabela1[[#This Row],[Total de Alunos]]*Tabela1[[#This Row],[TtAlunosPré]]</f>
        <v>128206.22385507246</v>
      </c>
      <c r="T275" s="114">
        <f>Tabela1[[#This Row],[COF_MUN]]/Tabela1[[#This Row],[Total de Alunos]]*Tabela1[[#This Row],[TtAlunos_Básico]]</f>
        <v>269409.35891304346</v>
      </c>
      <c r="U275" s="114">
        <f>Tabela1[[#This Row],[COF_NUTSIII]]/Tabela1[[#This Row],[Total de Alunos]]*Tabela1[[#This Row],[TtAlunos_Básico]]</f>
        <v>180569.34834299516</v>
      </c>
      <c r="V275" s="114">
        <f>Tabela1[[#This Row],[COF_NUTSIII+MUN]]/Tabela1[[#This Row],[Total de Alunos]]*Tabela1[[#This Row],[TtAlunos_Básico]]</f>
        <v>449978.70725603862</v>
      </c>
      <c r="W275" s="114">
        <f>Tabela1[[#This Row],[COF_MUN]]/Tabela1[[#This Row],[Total de Alunos]]*Tabela1[[#This Row],[TtAlunos_Secundário]]</f>
        <v>0</v>
      </c>
      <c r="X275" s="114">
        <f>Tabela1[[#This Row],[COF_NUTSIII]]/Tabela1[[#This Row],[Total de Alunos]]*Tabela1[[#This Row],[TtAlunos_Secundário]]</f>
        <v>0</v>
      </c>
      <c r="Y275" s="114">
        <f>Tabela1[[#This Row],[COF_NUTSIII+MUN]]/Tabela1[[#This Row],[Total de Alunos]]*Tabela1[[#This Row],[TtAlunos_Secundário]]</f>
        <v>0</v>
      </c>
      <c r="AA275" s="146"/>
    </row>
    <row r="276" spans="1:27" x14ac:dyDescent="0.3">
      <c r="A276" s="76">
        <v>412</v>
      </c>
      <c r="B276" s="76" t="s">
        <v>350</v>
      </c>
      <c r="C276" s="76" t="s">
        <v>353</v>
      </c>
      <c r="D276" s="76" t="s">
        <v>408</v>
      </c>
      <c r="E276" s="76" t="s">
        <v>409</v>
      </c>
      <c r="F276" s="76" t="s">
        <v>339</v>
      </c>
      <c r="G276" s="76" t="s">
        <v>298</v>
      </c>
      <c r="H276" s="76" t="s">
        <v>515</v>
      </c>
      <c r="I276" s="76" t="s">
        <v>625</v>
      </c>
      <c r="J276" s="118">
        <v>443918.45</v>
      </c>
      <c r="K276" s="119">
        <v>232016.48111111112</v>
      </c>
      <c r="L276" s="120">
        <v>675934.93111111107</v>
      </c>
      <c r="M276" s="128">
        <v>105</v>
      </c>
      <c r="N276" s="129">
        <v>335</v>
      </c>
      <c r="O276" s="129">
        <v>105</v>
      </c>
      <c r="P276" s="130">
        <v>545</v>
      </c>
      <c r="Q276" s="114">
        <f>Tabela1[[#This Row],[COF_MUN]]/Tabela1[[#This Row],[Total de Alunos]]*Tabela1[[#This Row],[TtAlunosPré]]</f>
        <v>85525.572935779826</v>
      </c>
      <c r="R276" s="114">
        <f>Tabela1[[#This Row],[COF_NUTSIII]]/Tabela1[[#This Row],[Total de Alunos]]*Tabela1[[#This Row],[TtAlunosPré]]</f>
        <v>44700.422966360857</v>
      </c>
      <c r="S276" s="114">
        <f>Tabela1[[#This Row],[COF_NUTSIII+MUN]]/Tabela1[[#This Row],[Total de Alunos]]*Tabela1[[#This Row],[TtAlunosPré]]</f>
        <v>130225.99590214065</v>
      </c>
      <c r="T276" s="114">
        <f>Tabela1[[#This Row],[COF_MUN]]/Tabela1[[#This Row],[Total de Alunos]]*Tabela1[[#This Row],[TtAlunos_Básico]]</f>
        <v>272867.30412844039</v>
      </c>
      <c r="U276" s="114">
        <f>Tabela1[[#This Row],[COF_NUTSIII]]/Tabela1[[#This Row],[Total de Alunos]]*Tabela1[[#This Row],[TtAlunos_Básico]]</f>
        <v>142615.63517838941</v>
      </c>
      <c r="V276" s="114">
        <f>Tabela1[[#This Row],[COF_NUTSIII+MUN]]/Tabela1[[#This Row],[Total de Alunos]]*Tabela1[[#This Row],[TtAlunos_Básico]]</f>
        <v>415482.93930682971</v>
      </c>
      <c r="W276" s="114">
        <f>Tabela1[[#This Row],[COF_MUN]]/Tabela1[[#This Row],[Total de Alunos]]*Tabela1[[#This Row],[TtAlunos_Secundário]]</f>
        <v>85525.572935779826</v>
      </c>
      <c r="X276" s="114">
        <f>Tabela1[[#This Row],[COF_NUTSIII]]/Tabela1[[#This Row],[Total de Alunos]]*Tabela1[[#This Row],[TtAlunos_Secundário]]</f>
        <v>44700.422966360857</v>
      </c>
      <c r="Y276" s="114">
        <f>Tabela1[[#This Row],[COF_NUTSIII+MUN]]/Tabela1[[#This Row],[Total de Alunos]]*Tabela1[[#This Row],[TtAlunos_Secundário]]</f>
        <v>130225.99590214065</v>
      </c>
      <c r="AA276" s="146"/>
    </row>
    <row r="277" spans="1:27" x14ac:dyDescent="0.3">
      <c r="A277" s="76">
        <v>1823</v>
      </c>
      <c r="B277" s="76" t="s">
        <v>350</v>
      </c>
      <c r="C277" s="76" t="s">
        <v>353</v>
      </c>
      <c r="D277" s="76" t="s">
        <v>484</v>
      </c>
      <c r="E277" s="76" t="s">
        <v>485</v>
      </c>
      <c r="F277" s="76" t="s">
        <v>340</v>
      </c>
      <c r="G277" s="76" t="s">
        <v>316</v>
      </c>
      <c r="H277" s="76" t="s">
        <v>513</v>
      </c>
      <c r="I277" s="76" t="s">
        <v>513</v>
      </c>
      <c r="J277" s="118">
        <v>0</v>
      </c>
      <c r="K277" s="119">
        <v>341568.78571428574</v>
      </c>
      <c r="L277" s="120">
        <v>341568.78571428574</v>
      </c>
      <c r="M277" s="128">
        <v>2492</v>
      </c>
      <c r="N277" s="129">
        <v>8889</v>
      </c>
      <c r="O277" s="129">
        <v>3612</v>
      </c>
      <c r="P277" s="130">
        <v>14993</v>
      </c>
      <c r="Q277" s="114">
        <f>Tabela1[[#This Row],[COF_MUN]]/Tabela1[[#This Row],[Total de Alunos]]*Tabela1[[#This Row],[TtAlunosPré]]</f>
        <v>0</v>
      </c>
      <c r="R277" s="114">
        <f>Tabela1[[#This Row],[COF_NUTSIII]]/Tabela1[[#This Row],[Total de Alunos]]*Tabela1[[#This Row],[TtAlunosPré]]</f>
        <v>56772.454745547926</v>
      </c>
      <c r="S277" s="114">
        <f>Tabela1[[#This Row],[COF_NUTSIII+MUN]]/Tabela1[[#This Row],[Total de Alunos]]*Tabela1[[#This Row],[TtAlunosPré]]</f>
        <v>56772.454745547926</v>
      </c>
      <c r="T277" s="114">
        <f>Tabela1[[#This Row],[COF_MUN]]/Tabela1[[#This Row],[Total de Alunos]]*Tabela1[[#This Row],[TtAlunos_Básico]]</f>
        <v>0</v>
      </c>
      <c r="U277" s="114">
        <f>Tabela1[[#This Row],[COF_NUTSIII]]/Tabela1[[#This Row],[Total de Alunos]]*Tabela1[[#This Row],[TtAlunos_Básico]]</f>
        <v>202508.16622519083</v>
      </c>
      <c r="V277" s="114">
        <f>Tabela1[[#This Row],[COF_NUTSIII+MUN]]/Tabela1[[#This Row],[Total de Alunos]]*Tabela1[[#This Row],[TtAlunos_Básico]]</f>
        <v>202508.16622519083</v>
      </c>
      <c r="W277" s="114">
        <f>Tabela1[[#This Row],[COF_MUN]]/Tabela1[[#This Row],[Total de Alunos]]*Tabela1[[#This Row],[TtAlunos_Secundário]]</f>
        <v>0</v>
      </c>
      <c r="X277" s="114">
        <f>Tabela1[[#This Row],[COF_NUTSIII]]/Tabela1[[#This Row],[Total de Alunos]]*Tabela1[[#This Row],[TtAlunos_Secundário]]</f>
        <v>82288.164743546993</v>
      </c>
      <c r="Y277" s="114">
        <f>Tabela1[[#This Row],[COF_NUTSIII+MUN]]/Tabela1[[#This Row],[Total de Alunos]]*Tabela1[[#This Row],[TtAlunos_Secundário]]</f>
        <v>82288.164743546993</v>
      </c>
      <c r="AA277" s="146"/>
    </row>
    <row r="278" spans="1:27" x14ac:dyDescent="0.3">
      <c r="A278" s="76">
        <v>314</v>
      </c>
      <c r="B278" s="76" t="s">
        <v>350</v>
      </c>
      <c r="C278" s="76" t="s">
        <v>353</v>
      </c>
      <c r="D278" s="76" t="s">
        <v>408</v>
      </c>
      <c r="E278" s="76" t="s">
        <v>409</v>
      </c>
      <c r="F278" s="76" t="s">
        <v>326</v>
      </c>
      <c r="G278" s="76">
        <v>119</v>
      </c>
      <c r="H278" s="76" t="s">
        <v>463</v>
      </c>
      <c r="I278" s="76" t="s">
        <v>471</v>
      </c>
      <c r="J278" s="118">
        <v>0</v>
      </c>
      <c r="K278" s="119">
        <v>425629.25624999998</v>
      </c>
      <c r="L278" s="120">
        <v>425629.25624999998</v>
      </c>
      <c r="M278" s="128">
        <v>536</v>
      </c>
      <c r="N278" s="129">
        <v>2058</v>
      </c>
      <c r="O278" s="129">
        <v>609</v>
      </c>
      <c r="P278" s="130">
        <v>3203</v>
      </c>
      <c r="Q278" s="114">
        <f>Tabela1[[#This Row],[COF_MUN]]/Tabela1[[#This Row],[Total de Alunos]]*Tabela1[[#This Row],[TtAlunosPré]]</f>
        <v>0</v>
      </c>
      <c r="R278" s="114">
        <f>Tabela1[[#This Row],[COF_NUTSIII]]/Tabela1[[#This Row],[Total de Alunos]]*Tabela1[[#This Row],[TtAlunosPré]]</f>
        <v>71226.12592881672</v>
      </c>
      <c r="S278" s="114">
        <f>Tabela1[[#This Row],[COF_NUTSIII+MUN]]/Tabela1[[#This Row],[Total de Alunos]]*Tabela1[[#This Row],[TtAlunosPré]]</f>
        <v>71226.12592881672</v>
      </c>
      <c r="T278" s="114">
        <f>Tabela1[[#This Row],[COF_MUN]]/Tabela1[[#This Row],[Total de Alunos]]*Tabela1[[#This Row],[TtAlunos_Básico]]</f>
        <v>0</v>
      </c>
      <c r="U278" s="114">
        <f>Tabela1[[#This Row],[COF_NUTSIII]]/Tabela1[[#This Row],[Total de Alunos]]*Tabela1[[#This Row],[TtAlunos_Básico]]</f>
        <v>273476.43127146421</v>
      </c>
      <c r="V278" s="114">
        <f>Tabela1[[#This Row],[COF_NUTSIII+MUN]]/Tabela1[[#This Row],[Total de Alunos]]*Tabela1[[#This Row],[TtAlunos_Básico]]</f>
        <v>273476.43127146421</v>
      </c>
      <c r="W278" s="114">
        <f>Tabela1[[#This Row],[COF_MUN]]/Tabela1[[#This Row],[Total de Alunos]]*Tabela1[[#This Row],[TtAlunos_Secundário]]</f>
        <v>0</v>
      </c>
      <c r="X278" s="114">
        <f>Tabela1[[#This Row],[COF_NUTSIII]]/Tabela1[[#This Row],[Total de Alunos]]*Tabela1[[#This Row],[TtAlunos_Secundário]]</f>
        <v>80926.699049718998</v>
      </c>
      <c r="Y278" s="114">
        <f>Tabela1[[#This Row],[COF_NUTSIII+MUN]]/Tabela1[[#This Row],[Total de Alunos]]*Tabela1[[#This Row],[TtAlunos_Secundário]]</f>
        <v>80926.699049718998</v>
      </c>
      <c r="AA278" s="146"/>
    </row>
    <row r="279" spans="1:27" ht="15" thickBot="1" x14ac:dyDescent="0.35">
      <c r="A279" s="76">
        <v>1824</v>
      </c>
      <c r="B279" s="76" t="s">
        <v>350</v>
      </c>
      <c r="C279" s="76" t="s">
        <v>353</v>
      </c>
      <c r="D279" s="76" t="s">
        <v>484</v>
      </c>
      <c r="E279" s="76" t="s">
        <v>485</v>
      </c>
      <c r="F279" s="76" t="s">
        <v>340</v>
      </c>
      <c r="G279" s="76" t="s">
        <v>316</v>
      </c>
      <c r="H279" s="76" t="s">
        <v>513</v>
      </c>
      <c r="I279" s="76" t="s">
        <v>638</v>
      </c>
      <c r="J279" s="122">
        <v>0</v>
      </c>
      <c r="K279" s="123">
        <v>341568.78571428574</v>
      </c>
      <c r="L279" s="124">
        <v>341568.78571428574</v>
      </c>
      <c r="M279" s="131">
        <v>209</v>
      </c>
      <c r="N279" s="132">
        <v>654</v>
      </c>
      <c r="O279" s="132">
        <v>365</v>
      </c>
      <c r="P279" s="133">
        <v>1228</v>
      </c>
      <c r="Q279" s="114">
        <f>Tabela1[[#This Row],[COF_MUN]]/Tabela1[[#This Row],[Total de Alunos]]*Tabela1[[#This Row],[TtAlunosPré]]</f>
        <v>0</v>
      </c>
      <c r="R279" s="114">
        <f>Tabela1[[#This Row],[COF_NUTSIII]]/Tabela1[[#This Row],[Total de Alunos]]*Tabela1[[#This Row],[TtAlunosPré]]</f>
        <v>58133.449685900421</v>
      </c>
      <c r="S279" s="114">
        <f>Tabela1[[#This Row],[COF_NUTSIII+MUN]]/Tabela1[[#This Row],[Total de Alunos]]*Tabela1[[#This Row],[TtAlunosPré]]</f>
        <v>58133.449685900421</v>
      </c>
      <c r="T279" s="114">
        <f>Tabela1[[#This Row],[COF_MUN]]/Tabela1[[#This Row],[Total de Alunos]]*Tabela1[[#This Row],[TtAlunos_Básico]]</f>
        <v>0</v>
      </c>
      <c r="U279" s="114">
        <f>Tabela1[[#This Row],[COF_NUTSIII]]/Tabela1[[#This Row],[Total de Alunos]]*Tabela1[[#This Row],[TtAlunos_Básico]]</f>
        <v>181910.4119357841</v>
      </c>
      <c r="V279" s="114">
        <f>Tabela1[[#This Row],[COF_NUTSIII+MUN]]/Tabela1[[#This Row],[Total de Alunos]]*Tabela1[[#This Row],[TtAlunos_Básico]]</f>
        <v>181910.4119357841</v>
      </c>
      <c r="W279" s="114">
        <f>Tabela1[[#This Row],[COF_MUN]]/Tabela1[[#This Row],[Total de Alunos]]*Tabela1[[#This Row],[TtAlunos_Secundário]]</f>
        <v>0</v>
      </c>
      <c r="X279" s="114">
        <f>Tabela1[[#This Row],[COF_NUTSIII]]/Tabela1[[#This Row],[Total de Alunos]]*Tabela1[[#This Row],[TtAlunos_Secundário]]</f>
        <v>101524.92409260121</v>
      </c>
      <c r="Y279" s="114">
        <f>Tabela1[[#This Row],[COF_NUTSIII+MUN]]/Tabela1[[#This Row],[Total de Alunos]]*Tabela1[[#This Row],[TtAlunos_Secundário]]</f>
        <v>101524.92409260121</v>
      </c>
      <c r="AA279" s="146"/>
    </row>
  </sheetData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2BD7-9AE3-4E03-AAB2-DC043C28FD15}">
  <dimension ref="A1:AC280"/>
  <sheetViews>
    <sheetView topLeftCell="M1" zoomScale="80" zoomScaleNormal="80" workbookViewId="0">
      <selection activeCell="Q3" sqref="Q3"/>
    </sheetView>
  </sheetViews>
  <sheetFormatPr defaultColWidth="14.109375" defaultRowHeight="14.4" x14ac:dyDescent="0.3"/>
  <cols>
    <col min="1" max="1" width="5.6640625" style="76" bestFit="1" customWidth="1"/>
    <col min="2" max="2" width="8.33203125" style="76" customWidth="1"/>
    <col min="3" max="3" width="11.33203125" style="76" customWidth="1"/>
    <col min="4" max="4" width="11.6640625" style="76" customWidth="1"/>
    <col min="5" max="5" width="12" style="76" customWidth="1"/>
    <col min="6" max="6" width="26.88671875" style="76" customWidth="1"/>
    <col min="7" max="7" width="12.5546875" style="76" customWidth="1"/>
    <col min="8" max="8" width="19.33203125" style="76" customWidth="1"/>
    <col min="9" max="9" width="24.77734375" style="76" customWidth="1"/>
    <col min="10" max="10" width="15.5546875" style="114" bestFit="1" customWidth="1"/>
    <col min="11" max="11" width="13.77734375" style="114" bestFit="1" customWidth="1"/>
    <col min="12" max="12" width="19.21875" style="114" bestFit="1" customWidth="1"/>
    <col min="13" max="13" width="11.6640625" style="76" customWidth="1"/>
    <col min="14" max="14" width="15.44140625" style="76" customWidth="1"/>
    <col min="15" max="15" width="19.6640625" style="76" customWidth="1"/>
    <col min="16" max="16" width="14.6640625" style="76" customWidth="1"/>
    <col min="17" max="17" width="13.77734375" style="114" bestFit="1" customWidth="1"/>
    <col min="18" max="18" width="14.6640625" style="114" bestFit="1" customWidth="1"/>
    <col min="19" max="19" width="20.33203125" style="114" bestFit="1" customWidth="1"/>
    <col min="20" max="21" width="13.77734375" style="114" bestFit="1" customWidth="1"/>
    <col min="22" max="22" width="19.21875" style="114" bestFit="1" customWidth="1"/>
    <col min="23" max="24" width="13.77734375" style="114" bestFit="1" customWidth="1"/>
    <col min="25" max="25" width="19.21875" style="114" bestFit="1" customWidth="1"/>
    <col min="26" max="16384" width="14.109375" style="145"/>
  </cols>
  <sheetData>
    <row r="1" spans="1:27" ht="15" thickBot="1" x14ac:dyDescent="0.35">
      <c r="Q1" s="147" t="s">
        <v>656</v>
      </c>
      <c r="R1" s="147"/>
      <c r="S1" s="147"/>
      <c r="T1" s="147" t="s">
        <v>660</v>
      </c>
      <c r="U1" s="147"/>
      <c r="V1" s="147"/>
      <c r="W1" s="147" t="s">
        <v>661</v>
      </c>
      <c r="X1" s="147"/>
      <c r="Y1" s="147"/>
    </row>
    <row r="2" spans="1:27" x14ac:dyDescent="0.3">
      <c r="A2" s="76" t="s">
        <v>0</v>
      </c>
      <c r="B2" s="76" t="s">
        <v>652</v>
      </c>
      <c r="C2" s="76" t="s">
        <v>343</v>
      </c>
      <c r="D2" s="76" t="s">
        <v>344</v>
      </c>
      <c r="E2" s="76" t="s">
        <v>345</v>
      </c>
      <c r="F2" s="76" t="s">
        <v>346</v>
      </c>
      <c r="G2" s="76" t="s">
        <v>347</v>
      </c>
      <c r="H2" s="76" t="s">
        <v>348</v>
      </c>
      <c r="I2" s="76" t="s">
        <v>653</v>
      </c>
      <c r="J2" s="115" t="s">
        <v>644</v>
      </c>
      <c r="K2" s="116" t="s">
        <v>645</v>
      </c>
      <c r="L2" s="117" t="s">
        <v>655</v>
      </c>
      <c r="M2" s="125" t="s">
        <v>654</v>
      </c>
      <c r="N2" s="126" t="s">
        <v>647</v>
      </c>
      <c r="O2" s="126" t="s">
        <v>648</v>
      </c>
      <c r="P2" s="127" t="s">
        <v>649</v>
      </c>
      <c r="Q2" s="115" t="s">
        <v>657</v>
      </c>
      <c r="R2" s="116" t="s">
        <v>658</v>
      </c>
      <c r="S2" s="117" t="s">
        <v>659</v>
      </c>
      <c r="T2" s="134" t="s">
        <v>644</v>
      </c>
      <c r="U2" s="135" t="s">
        <v>645</v>
      </c>
      <c r="V2" s="136" t="s">
        <v>655</v>
      </c>
      <c r="W2" s="134" t="s">
        <v>644</v>
      </c>
      <c r="X2" s="135" t="s">
        <v>645</v>
      </c>
      <c r="Y2" s="136" t="s">
        <v>655</v>
      </c>
    </row>
    <row r="3" spans="1:27" x14ac:dyDescent="0.3">
      <c r="A3" s="76">
        <v>1401</v>
      </c>
      <c r="B3" s="76" t="s">
        <v>350</v>
      </c>
      <c r="C3" s="76" t="s">
        <v>353</v>
      </c>
      <c r="D3" s="76" t="s">
        <v>484</v>
      </c>
      <c r="E3" s="76" t="s">
        <v>485</v>
      </c>
      <c r="F3" s="76" t="s">
        <v>333</v>
      </c>
      <c r="G3" s="76" t="s">
        <v>308</v>
      </c>
      <c r="H3" s="76" t="s">
        <v>532</v>
      </c>
      <c r="I3" s="76" t="s">
        <v>543</v>
      </c>
      <c r="J3" s="118">
        <v>0</v>
      </c>
      <c r="K3" s="119">
        <v>292092.53769230773</v>
      </c>
      <c r="L3" s="120">
        <v>292092.53769230773</v>
      </c>
      <c r="M3" s="128">
        <v>631</v>
      </c>
      <c r="N3" s="129">
        <v>2487</v>
      </c>
      <c r="O3" s="129">
        <v>1070</v>
      </c>
      <c r="P3" s="130">
        <v>4188</v>
      </c>
      <c r="Q3" s="114">
        <f>Tabela15[[#This Row],[COF_MUN]]/Tabela15[[#This Row],[Total de Alunos]]*Tabela15[[#This Row],[TtAlunosPré]]</f>
        <v>0</v>
      </c>
      <c r="R3" s="114">
        <f>Tabela15[[#This Row],[COF_NUTSIII]]/Tabela15[[#This Row],[Total de Alunos]]*Tabela15[[#This Row],[TtAlunosPré]]</f>
        <v>44009.166973220199</v>
      </c>
      <c r="S3" s="114">
        <f>Tabela15[[#This Row],[COF_NUTSIII+MUN]]/Tabela15[[#This Row],[Total de Alunos]]*Tabela15[[#This Row],[TtAlunosPré]]</f>
        <v>44009.166973220199</v>
      </c>
      <c r="T3" s="114">
        <f>Tabela15[[#This Row],[COF_MUN]]/Tabela15[[#This Row],[Total de Alunos]]*Tabela15[[#This Row],[TtAlunos_Básico]]</f>
        <v>0</v>
      </c>
      <c r="U3" s="114">
        <f>Tabela15[[#This Row],[COF_NUTSIII]]/Tabela15[[#This Row],[Total de Alunos]]*Tabela15[[#This Row],[TtAlunos_Básico]]</f>
        <v>173456.09867258102</v>
      </c>
      <c r="V3" s="114">
        <f>Tabela15[[#This Row],[COF_NUTSIII+MUN]]/Tabela15[[#This Row],[Total de Alunos]]*Tabela15[[#This Row],[TtAlunos_Básico]]</f>
        <v>173456.09867258102</v>
      </c>
      <c r="W3" s="114">
        <f>Tabela15[[#This Row],[COF_MUN]]/Tabela15[[#This Row],[Total de Alunos]]*Tabela15[[#This Row],[TtAlunos_Secundário]]</f>
        <v>0</v>
      </c>
      <c r="X3" s="114">
        <f>Tabela15[[#This Row],[COF_NUTSIII]]/Tabela15[[#This Row],[Total de Alunos]]*Tabela15[[#This Row],[TtAlunos_Secundário]]</f>
        <v>74627.272046506521</v>
      </c>
      <c r="Y3" s="114">
        <f>Tabela15[[#This Row],[COF_NUTSIII+MUN]]/Tabela15[[#This Row],[Total de Alunos]]*Tabela15[[#This Row],[TtAlunos_Secundário]]</f>
        <v>74627.272046506521</v>
      </c>
      <c r="AA3" s="146"/>
    </row>
    <row r="4" spans="1:27" x14ac:dyDescent="0.3">
      <c r="A4" s="76">
        <v>101</v>
      </c>
      <c r="B4" s="76" t="s">
        <v>350</v>
      </c>
      <c r="C4" s="76" t="s">
        <v>353</v>
      </c>
      <c r="D4" s="76" t="s">
        <v>484</v>
      </c>
      <c r="E4" s="76" t="s">
        <v>485</v>
      </c>
      <c r="F4" s="76" t="s">
        <v>335</v>
      </c>
      <c r="G4" s="76" t="s">
        <v>304</v>
      </c>
      <c r="H4" s="76" t="s">
        <v>445</v>
      </c>
      <c r="I4" s="76" t="s">
        <v>569</v>
      </c>
      <c r="J4" s="118">
        <v>0</v>
      </c>
      <c r="K4" s="119">
        <v>261614.17909090911</v>
      </c>
      <c r="L4" s="120">
        <v>261614.17909090911</v>
      </c>
      <c r="M4" s="128">
        <v>1141</v>
      </c>
      <c r="N4" s="129">
        <v>3749</v>
      </c>
      <c r="O4" s="129">
        <v>1260</v>
      </c>
      <c r="P4" s="130">
        <v>6150</v>
      </c>
      <c r="Q4" s="114">
        <f>Tabela15[[#This Row],[COF_MUN]]/Tabela15[[#This Row],[Total de Alunos]]*Tabela15[[#This Row],[TtAlunosPré]]</f>
        <v>0</v>
      </c>
      <c r="R4" s="114">
        <f>Tabela15[[#This Row],[COF_NUTSIII]]/Tabela15[[#This Row],[Total de Alunos]]*Tabela15[[#This Row],[TtAlunosPré]]</f>
        <v>48536.874527272725</v>
      </c>
      <c r="S4" s="114">
        <f>Tabela15[[#This Row],[COF_NUTSIII+MUN]]/Tabela15[[#This Row],[Total de Alunos]]*Tabela15[[#This Row],[TtAlunosPré]]</f>
        <v>48536.874527272725</v>
      </c>
      <c r="T4" s="114">
        <f>Tabela15[[#This Row],[COF_MUN]]/Tabela15[[#This Row],[Total de Alunos]]*Tabela15[[#This Row],[TtAlunos_Básico]]</f>
        <v>0</v>
      </c>
      <c r="U4" s="114">
        <f>Tabela15[[#This Row],[COF_NUTSIII]]/Tabela15[[#This Row],[Total de Alunos]]*Tabela15[[#This Row],[TtAlunos_Básico]]</f>
        <v>159478.30201818183</v>
      </c>
      <c r="V4" s="114">
        <f>Tabela15[[#This Row],[COF_NUTSIII+MUN]]/Tabela15[[#This Row],[Total de Alunos]]*Tabela15[[#This Row],[TtAlunos_Básico]]</f>
        <v>159478.30201818183</v>
      </c>
      <c r="W4" s="114">
        <f>Tabela15[[#This Row],[COF_MUN]]/Tabela15[[#This Row],[Total de Alunos]]*Tabela15[[#This Row],[TtAlunos_Secundário]]</f>
        <v>0</v>
      </c>
      <c r="X4" s="114">
        <f>Tabela15[[#This Row],[COF_NUTSIII]]/Tabela15[[#This Row],[Total de Alunos]]*Tabela15[[#This Row],[TtAlunos_Secundário]]</f>
        <v>53599.002545454547</v>
      </c>
      <c r="Y4" s="114">
        <f>Tabela15[[#This Row],[COF_NUTSIII+MUN]]/Tabela15[[#This Row],[Total de Alunos]]*Tabela15[[#This Row],[TtAlunos_Secundário]]</f>
        <v>53599.002545454547</v>
      </c>
      <c r="AA4" s="146"/>
    </row>
    <row r="5" spans="1:27" ht="13.2" customHeight="1" x14ac:dyDescent="0.3">
      <c r="A5" s="76">
        <v>901</v>
      </c>
      <c r="B5" s="76" t="s">
        <v>350</v>
      </c>
      <c r="C5" s="76" t="s">
        <v>353</v>
      </c>
      <c r="D5" s="76" t="s">
        <v>484</v>
      </c>
      <c r="E5" s="76" t="s">
        <v>485</v>
      </c>
      <c r="F5" s="76" t="s">
        <v>340</v>
      </c>
      <c r="G5" s="76" t="s">
        <v>316</v>
      </c>
      <c r="H5" s="76" t="s">
        <v>492</v>
      </c>
      <c r="I5" s="76" t="s">
        <v>626</v>
      </c>
      <c r="J5" s="118">
        <v>0</v>
      </c>
      <c r="K5" s="119">
        <v>341568.78571428574</v>
      </c>
      <c r="L5" s="120">
        <v>341568.78571428574</v>
      </c>
      <c r="M5" s="128">
        <v>82</v>
      </c>
      <c r="N5" s="129">
        <v>316</v>
      </c>
      <c r="O5" s="129">
        <v>147</v>
      </c>
      <c r="P5" s="130">
        <v>545</v>
      </c>
      <c r="Q5" s="114">
        <f>Tabela15[[#This Row],[COF_MUN]]/Tabela15[[#This Row],[Total de Alunos]]*Tabela15[[#This Row],[TtAlunosPré]]</f>
        <v>0</v>
      </c>
      <c r="R5" s="114">
        <f>Tabela15[[#This Row],[COF_NUTSIII]]/Tabela15[[#This Row],[Total de Alunos]]*Tabela15[[#This Row],[TtAlunosPré]]</f>
        <v>51392.000786369594</v>
      </c>
      <c r="S5" s="114">
        <f>Tabela15[[#This Row],[COF_NUTSIII+MUN]]/Tabela15[[#This Row],[Total de Alunos]]*Tabela15[[#This Row],[TtAlunosPré]]</f>
        <v>51392.000786369594</v>
      </c>
      <c r="T5" s="114">
        <f>Tabela15[[#This Row],[COF_MUN]]/Tabela15[[#This Row],[Total de Alunos]]*Tabela15[[#This Row],[TtAlunos_Básico]]</f>
        <v>0</v>
      </c>
      <c r="U5" s="114">
        <f>Tabela15[[#This Row],[COF_NUTSIII]]/Tabela15[[#This Row],[Total de Alunos]]*Tabela15[[#This Row],[TtAlunos_Básico]]</f>
        <v>198047.22254259503</v>
      </c>
      <c r="V5" s="114">
        <f>Tabela15[[#This Row],[COF_NUTSIII+MUN]]/Tabela15[[#This Row],[Total de Alunos]]*Tabela15[[#This Row],[TtAlunos_Básico]]</f>
        <v>198047.22254259503</v>
      </c>
      <c r="W5" s="114">
        <f>Tabela15[[#This Row],[COF_MUN]]/Tabela15[[#This Row],[Total de Alunos]]*Tabela15[[#This Row],[TtAlunos_Secundário]]</f>
        <v>0</v>
      </c>
      <c r="X5" s="114">
        <f>Tabela15[[#This Row],[COF_NUTSIII]]/Tabela15[[#This Row],[Total de Alunos]]*Tabela15[[#This Row],[TtAlunos_Secundário]]</f>
        <v>92129.5623853211</v>
      </c>
      <c r="Y5" s="114">
        <f>Tabela15[[#This Row],[COF_NUTSIII+MUN]]/Tabela15[[#This Row],[Total de Alunos]]*Tabela15[[#This Row],[TtAlunos_Secundário]]</f>
        <v>92129.5623853211</v>
      </c>
      <c r="AA5" s="146"/>
    </row>
    <row r="6" spans="1:27" x14ac:dyDescent="0.3">
      <c r="A6" s="137">
        <v>701</v>
      </c>
      <c r="B6" s="137" t="s">
        <v>350</v>
      </c>
      <c r="C6" s="137" t="s">
        <v>353</v>
      </c>
      <c r="D6" s="137" t="s">
        <v>354</v>
      </c>
      <c r="E6" s="137" t="s">
        <v>355</v>
      </c>
      <c r="F6" s="137" t="s">
        <v>319</v>
      </c>
      <c r="G6" s="137">
        <v>187</v>
      </c>
      <c r="H6" s="137" t="s">
        <v>356</v>
      </c>
      <c r="I6" s="137" t="s">
        <v>357</v>
      </c>
      <c r="J6" s="138">
        <v>393702.92</v>
      </c>
      <c r="K6" s="139">
        <v>40190.05071428571</v>
      </c>
      <c r="L6" s="140">
        <v>433892.97071428568</v>
      </c>
      <c r="M6" s="141">
        <v>84</v>
      </c>
      <c r="N6" s="142">
        <v>317</v>
      </c>
      <c r="O6" s="142">
        <v>0</v>
      </c>
      <c r="P6" s="143">
        <v>401</v>
      </c>
      <c r="Q6" s="144">
        <f>Tabela15[[#This Row],[COF_MUN]]/Tabela15[[#This Row],[Total de Alunos]]*Tabela15[[#This Row],[TtAlunosPré]]</f>
        <v>82471.434613466336</v>
      </c>
      <c r="R6" s="144">
        <f>Tabela15[[#This Row],[COF_NUTSIII]]/Tabela15[[#This Row],[Total de Alunos]]*Tabela15[[#This Row],[TtAlunosPré]]</f>
        <v>8418.8634912718189</v>
      </c>
      <c r="S6" s="144">
        <f>Tabela15[[#This Row],[COF_NUTSIII+MUN]]/Tabela15[[#This Row],[Total de Alunos]]*Tabela15[[#This Row],[TtAlunosPré]]</f>
        <v>90890.298104738147</v>
      </c>
      <c r="T6" s="114">
        <f>Tabela15[[#This Row],[COF_MUN]]/Tabela15[[#This Row],[Total de Alunos]]*Tabela15[[#This Row],[TtAlunos_Básico]]</f>
        <v>311231.48538653366</v>
      </c>
      <c r="U6" s="114">
        <f>Tabela15[[#This Row],[COF_NUTSIII]]/Tabela15[[#This Row],[Total de Alunos]]*Tabela15[[#This Row],[TtAlunos_Básico]]</f>
        <v>31771.187223013891</v>
      </c>
      <c r="V6" s="114">
        <f>Tabela15[[#This Row],[COF_NUTSIII+MUN]]/Tabela15[[#This Row],[Total de Alunos]]*Tabela15[[#This Row],[TtAlunos_Básico]]</f>
        <v>343002.67260954756</v>
      </c>
      <c r="W6" s="114">
        <f>Tabela15[[#This Row],[COF_MUN]]/Tabela15[[#This Row],[Total de Alunos]]*Tabela15[[#This Row],[TtAlunos_Secundário]]</f>
        <v>0</v>
      </c>
      <c r="X6" s="114">
        <f>Tabela15[[#This Row],[COF_NUTSIII]]/Tabela15[[#This Row],[Total de Alunos]]*Tabela15[[#This Row],[TtAlunos_Secundário]]</f>
        <v>0</v>
      </c>
      <c r="Y6" s="114">
        <f>Tabela15[[#This Row],[COF_NUTSIII+MUN]]/Tabela15[[#This Row],[Total de Alunos]]*Tabela15[[#This Row],[TtAlunos_Secundário]]</f>
        <v>0</v>
      </c>
      <c r="AA6" s="146"/>
    </row>
    <row r="7" spans="1:27" x14ac:dyDescent="0.3">
      <c r="A7" s="76">
        <v>102</v>
      </c>
      <c r="B7" s="76" t="s">
        <v>350</v>
      </c>
      <c r="C7" s="76" t="s">
        <v>353</v>
      </c>
      <c r="D7" s="76" t="s">
        <v>484</v>
      </c>
      <c r="E7" s="76" t="s">
        <v>485</v>
      </c>
      <c r="F7" s="76" t="s">
        <v>335</v>
      </c>
      <c r="G7" s="76" t="s">
        <v>304</v>
      </c>
      <c r="H7" s="76" t="s">
        <v>445</v>
      </c>
      <c r="I7" s="76" t="s">
        <v>570</v>
      </c>
      <c r="J7" s="118">
        <v>0</v>
      </c>
      <c r="K7" s="119">
        <v>261614.17909090911</v>
      </c>
      <c r="L7" s="120">
        <v>261614.17909090911</v>
      </c>
      <c r="M7" s="128">
        <v>570</v>
      </c>
      <c r="N7" s="129">
        <v>2178</v>
      </c>
      <c r="O7" s="129">
        <v>870</v>
      </c>
      <c r="P7" s="130">
        <v>3618</v>
      </c>
      <c r="Q7" s="114">
        <f>Tabela15[[#This Row],[COF_MUN]]/Tabela15[[#This Row],[Total de Alunos]]*Tabela15[[#This Row],[TtAlunosPré]]</f>
        <v>0</v>
      </c>
      <c r="R7" s="114">
        <f>Tabela15[[#This Row],[COF_NUTSIII]]/Tabela15[[#This Row],[Total de Alunos]]*Tabela15[[#This Row],[TtAlunosPré]]</f>
        <v>41216.164201718682</v>
      </c>
      <c r="S7" s="114">
        <f>Tabela15[[#This Row],[COF_NUTSIII+MUN]]/Tabela15[[#This Row],[Total de Alunos]]*Tabela15[[#This Row],[TtAlunosPré]]</f>
        <v>41216.164201718682</v>
      </c>
      <c r="T7" s="114">
        <f>Tabela15[[#This Row],[COF_MUN]]/Tabela15[[#This Row],[Total de Alunos]]*Tabela15[[#This Row],[TtAlunos_Básico]]</f>
        <v>0</v>
      </c>
      <c r="U7" s="114">
        <f>Tabela15[[#This Row],[COF_NUTSIII]]/Tabela15[[#This Row],[Total de Alunos]]*Tabela15[[#This Row],[TtAlunos_Básico]]</f>
        <v>157489.13268656717</v>
      </c>
      <c r="V7" s="114">
        <f>Tabela15[[#This Row],[COF_NUTSIII+MUN]]/Tabela15[[#This Row],[Total de Alunos]]*Tabela15[[#This Row],[TtAlunos_Básico]]</f>
        <v>157489.13268656717</v>
      </c>
      <c r="W7" s="114">
        <f>Tabela15[[#This Row],[COF_MUN]]/Tabela15[[#This Row],[Total de Alunos]]*Tabela15[[#This Row],[TtAlunos_Secundário]]</f>
        <v>0</v>
      </c>
      <c r="X7" s="114">
        <f>Tabela15[[#This Row],[COF_NUTSIII]]/Tabela15[[#This Row],[Total de Alunos]]*Tabela15[[#This Row],[TtAlunos_Secundário]]</f>
        <v>62908.882202623252</v>
      </c>
      <c r="Y7" s="114">
        <f>Tabela15[[#This Row],[COF_NUTSIII+MUN]]/Tabela15[[#This Row],[Total de Alunos]]*Tabela15[[#This Row],[TtAlunos_Secundário]]</f>
        <v>62908.882202623252</v>
      </c>
      <c r="AA7" s="146"/>
    </row>
    <row r="8" spans="1:27" x14ac:dyDescent="0.3">
      <c r="A8" s="76">
        <v>801</v>
      </c>
      <c r="B8" s="76" t="s">
        <v>350</v>
      </c>
      <c r="C8" s="76" t="s">
        <v>353</v>
      </c>
      <c r="D8" s="76" t="s">
        <v>321</v>
      </c>
      <c r="E8" s="76" t="s">
        <v>377</v>
      </c>
      <c r="F8" s="76" t="s">
        <v>321</v>
      </c>
      <c r="G8" s="76">
        <v>150</v>
      </c>
      <c r="H8" s="76" t="s">
        <v>378</v>
      </c>
      <c r="I8" s="76" t="s">
        <v>379</v>
      </c>
      <c r="J8" s="118">
        <v>0</v>
      </c>
      <c r="K8" s="119">
        <v>0</v>
      </c>
      <c r="L8" s="120">
        <v>0</v>
      </c>
      <c r="M8" s="128">
        <v>1348</v>
      </c>
      <c r="N8" s="129">
        <v>4594</v>
      </c>
      <c r="O8" s="129">
        <v>1496</v>
      </c>
      <c r="P8" s="130">
        <v>7438</v>
      </c>
      <c r="Q8" s="114">
        <f>Tabela15[[#This Row],[COF_MUN]]/Tabela15[[#This Row],[Total de Alunos]]*Tabela15[[#This Row],[TtAlunosPré]]</f>
        <v>0</v>
      </c>
      <c r="R8" s="114">
        <f>Tabela15[[#This Row],[COF_NUTSIII]]/Tabela15[[#This Row],[Total de Alunos]]*Tabela15[[#This Row],[TtAlunosPré]]</f>
        <v>0</v>
      </c>
      <c r="S8" s="114">
        <f>Tabela15[[#This Row],[COF_NUTSIII+MUN]]/Tabela15[[#This Row],[Total de Alunos]]*Tabela15[[#This Row],[TtAlunosPré]]</f>
        <v>0</v>
      </c>
      <c r="T8" s="114">
        <f>Tabela15[[#This Row],[COF_MUN]]/Tabela15[[#This Row],[Total de Alunos]]*Tabela15[[#This Row],[TtAlunos_Básico]]</f>
        <v>0</v>
      </c>
      <c r="U8" s="114">
        <f>Tabela15[[#This Row],[COF_NUTSIII]]/Tabela15[[#This Row],[Total de Alunos]]*Tabela15[[#This Row],[TtAlunos_Básico]]</f>
        <v>0</v>
      </c>
      <c r="V8" s="114">
        <f>Tabela15[[#This Row],[COF_NUTSIII+MUN]]/Tabela15[[#This Row],[Total de Alunos]]*Tabela15[[#This Row],[TtAlunos_Básico]]</f>
        <v>0</v>
      </c>
      <c r="W8" s="114">
        <f>Tabela15[[#This Row],[COF_MUN]]/Tabela15[[#This Row],[Total de Alunos]]*Tabela15[[#This Row],[TtAlunos_Secundário]]</f>
        <v>0</v>
      </c>
      <c r="X8" s="114">
        <f>Tabela15[[#This Row],[COF_NUTSIII]]/Tabela15[[#This Row],[Total de Alunos]]*Tabela15[[#This Row],[TtAlunos_Secundário]]</f>
        <v>0</v>
      </c>
      <c r="Y8" s="114">
        <f>Tabela15[[#This Row],[COF_NUTSIII+MUN]]/Tabela15[[#This Row],[Total de Alunos]]*Tabela15[[#This Row],[TtAlunos_Secundário]]</f>
        <v>0</v>
      </c>
      <c r="AA8" s="146"/>
    </row>
    <row r="9" spans="1:27" x14ac:dyDescent="0.3">
      <c r="A9" s="76">
        <v>1501</v>
      </c>
      <c r="B9" s="76" t="s">
        <v>350</v>
      </c>
      <c r="C9" s="76" t="s">
        <v>353</v>
      </c>
      <c r="D9" s="76" t="s">
        <v>354</v>
      </c>
      <c r="E9" s="76" t="s">
        <v>355</v>
      </c>
      <c r="F9" s="76" t="s">
        <v>320</v>
      </c>
      <c r="G9" s="76">
        <v>181</v>
      </c>
      <c r="H9" s="76" t="s">
        <v>370</v>
      </c>
      <c r="I9" s="76" t="s">
        <v>371</v>
      </c>
      <c r="J9" s="118">
        <v>360238.5</v>
      </c>
      <c r="K9" s="119">
        <v>0</v>
      </c>
      <c r="L9" s="120">
        <v>360238.5</v>
      </c>
      <c r="M9" s="128">
        <v>237</v>
      </c>
      <c r="N9" s="129">
        <v>912</v>
      </c>
      <c r="O9" s="129">
        <v>228</v>
      </c>
      <c r="P9" s="130">
        <v>1377</v>
      </c>
      <c r="Q9" s="114">
        <f>Tabela15[[#This Row],[COF_MUN]]/Tabela15[[#This Row],[Total de Alunos]]*Tabela15[[#This Row],[TtAlunosPré]]</f>
        <v>62001.833333333328</v>
      </c>
      <c r="R9" s="114">
        <f>Tabela15[[#This Row],[COF_NUTSIII]]/Tabela15[[#This Row],[Total de Alunos]]*Tabela15[[#This Row],[TtAlunosPré]]</f>
        <v>0</v>
      </c>
      <c r="S9" s="114">
        <f>Tabela15[[#This Row],[COF_NUTSIII+MUN]]/Tabela15[[#This Row],[Total de Alunos]]*Tabela15[[#This Row],[TtAlunosPré]]</f>
        <v>62001.833333333328</v>
      </c>
      <c r="T9" s="114">
        <f>Tabela15[[#This Row],[COF_MUN]]/Tabela15[[#This Row],[Total de Alunos]]*Tabela15[[#This Row],[TtAlunos_Básico]]</f>
        <v>238589.33333333331</v>
      </c>
      <c r="U9" s="114">
        <f>Tabela15[[#This Row],[COF_NUTSIII]]/Tabela15[[#This Row],[Total de Alunos]]*Tabela15[[#This Row],[TtAlunos_Básico]]</f>
        <v>0</v>
      </c>
      <c r="V9" s="114">
        <f>Tabela15[[#This Row],[COF_NUTSIII+MUN]]/Tabela15[[#This Row],[Total de Alunos]]*Tabela15[[#This Row],[TtAlunos_Básico]]</f>
        <v>238589.33333333331</v>
      </c>
      <c r="W9" s="114">
        <f>Tabela15[[#This Row],[COF_MUN]]/Tabela15[[#This Row],[Total de Alunos]]*Tabela15[[#This Row],[TtAlunos_Secundário]]</f>
        <v>59647.333333333328</v>
      </c>
      <c r="X9" s="114">
        <f>Tabela15[[#This Row],[COF_NUTSIII]]/Tabela15[[#This Row],[Total de Alunos]]*Tabela15[[#This Row],[TtAlunos_Secundário]]</f>
        <v>0</v>
      </c>
      <c r="Y9" s="114">
        <f>Tabela15[[#This Row],[COF_NUTSIII+MUN]]/Tabela15[[#This Row],[Total de Alunos]]*Tabela15[[#This Row],[TtAlunos_Secundário]]</f>
        <v>59647.333333333328</v>
      </c>
      <c r="AA9" s="146"/>
    </row>
    <row r="10" spans="1:27" x14ac:dyDescent="0.3">
      <c r="A10" s="76">
        <v>1402</v>
      </c>
      <c r="B10" s="76" t="s">
        <v>350</v>
      </c>
      <c r="C10" s="76" t="s">
        <v>353</v>
      </c>
      <c r="D10" s="76" t="s">
        <v>484</v>
      </c>
      <c r="E10" s="76" t="s">
        <v>485</v>
      </c>
      <c r="F10" s="76" t="s">
        <v>333</v>
      </c>
      <c r="G10" s="76" t="s">
        <v>308</v>
      </c>
      <c r="H10" s="76" t="s">
        <v>532</v>
      </c>
      <c r="I10" s="76" t="s">
        <v>544</v>
      </c>
      <c r="J10" s="118">
        <v>0</v>
      </c>
      <c r="K10" s="119">
        <v>292092.53769230773</v>
      </c>
      <c r="L10" s="120">
        <v>292092.53769230773</v>
      </c>
      <c r="M10" s="128">
        <v>320</v>
      </c>
      <c r="N10" s="129">
        <v>1100</v>
      </c>
      <c r="O10" s="129">
        <v>313</v>
      </c>
      <c r="P10" s="130">
        <v>1733</v>
      </c>
      <c r="Q10" s="114">
        <f>Tabela15[[#This Row],[COF_MUN]]/Tabela15[[#This Row],[Total de Alunos]]*Tabela15[[#This Row],[TtAlunosPré]]</f>
        <v>0</v>
      </c>
      <c r="R10" s="114">
        <f>Tabela15[[#This Row],[COF_NUTSIII]]/Tabela15[[#This Row],[Total de Alunos]]*Tabela15[[#This Row],[TtAlunosPré]]</f>
        <v>53935.148333259356</v>
      </c>
      <c r="S10" s="114">
        <f>Tabela15[[#This Row],[COF_NUTSIII+MUN]]/Tabela15[[#This Row],[Total de Alunos]]*Tabela15[[#This Row],[TtAlunosPré]]</f>
        <v>53935.148333259356</v>
      </c>
      <c r="T10" s="114">
        <f>Tabela15[[#This Row],[COF_MUN]]/Tabela15[[#This Row],[Total de Alunos]]*Tabela15[[#This Row],[TtAlunos_Básico]]</f>
        <v>0</v>
      </c>
      <c r="U10" s="114">
        <f>Tabela15[[#This Row],[COF_NUTSIII]]/Tabela15[[#This Row],[Total de Alunos]]*Tabela15[[#This Row],[TtAlunos_Básico]]</f>
        <v>185402.07239557905</v>
      </c>
      <c r="V10" s="114">
        <f>Tabela15[[#This Row],[COF_NUTSIII+MUN]]/Tabela15[[#This Row],[Total de Alunos]]*Tabela15[[#This Row],[TtAlunos_Básico]]</f>
        <v>185402.07239557905</v>
      </c>
      <c r="W10" s="114">
        <f>Tabela15[[#This Row],[COF_MUN]]/Tabela15[[#This Row],[Total de Alunos]]*Tabela15[[#This Row],[TtAlunos_Secundário]]</f>
        <v>0</v>
      </c>
      <c r="X10" s="114">
        <f>Tabela15[[#This Row],[COF_NUTSIII]]/Tabela15[[#This Row],[Total de Alunos]]*Tabela15[[#This Row],[TtAlunos_Secundário]]</f>
        <v>52755.316963469311</v>
      </c>
      <c r="Y10" s="114">
        <f>Tabela15[[#This Row],[COF_NUTSIII+MUN]]/Tabela15[[#This Row],[Total de Alunos]]*Tabela15[[#This Row],[TtAlunos_Secundário]]</f>
        <v>52755.316963469311</v>
      </c>
      <c r="AA10" s="146"/>
    </row>
    <row r="11" spans="1:27" x14ac:dyDescent="0.3">
      <c r="A11" s="76">
        <v>1001</v>
      </c>
      <c r="B11" s="76" t="s">
        <v>350</v>
      </c>
      <c r="C11" s="76" t="s">
        <v>353</v>
      </c>
      <c r="D11" s="76" t="s">
        <v>484</v>
      </c>
      <c r="E11" s="76" t="s">
        <v>485</v>
      </c>
      <c r="F11" s="76" t="s">
        <v>334</v>
      </c>
      <c r="G11" s="76" t="s">
        <v>302</v>
      </c>
      <c r="H11" s="76" t="s">
        <v>556</v>
      </c>
      <c r="I11" s="76" t="s">
        <v>557</v>
      </c>
      <c r="J11" s="118">
        <v>0</v>
      </c>
      <c r="K11" s="119">
        <v>313016.76416666666</v>
      </c>
      <c r="L11" s="120">
        <v>313016.76416666666</v>
      </c>
      <c r="M11" s="128">
        <v>1258</v>
      </c>
      <c r="N11" s="129">
        <v>4466</v>
      </c>
      <c r="O11" s="129">
        <v>1639</v>
      </c>
      <c r="P11" s="130">
        <v>7363</v>
      </c>
      <c r="Q11" s="114">
        <f>Tabela15[[#This Row],[COF_MUN]]/Tabela15[[#This Row],[Total de Alunos]]*Tabela15[[#This Row],[TtAlunosPré]]</f>
        <v>0</v>
      </c>
      <c r="R11" s="114">
        <f>Tabela15[[#This Row],[COF_NUTSIII]]/Tabela15[[#This Row],[Total de Alunos]]*Tabela15[[#This Row],[TtAlunosPré]]</f>
        <v>53480.251164154099</v>
      </c>
      <c r="S11" s="114">
        <f>Tabela15[[#This Row],[COF_NUTSIII+MUN]]/Tabela15[[#This Row],[Total de Alunos]]*Tabela15[[#This Row],[TtAlunosPré]]</f>
        <v>53480.251164154099</v>
      </c>
      <c r="T11" s="114">
        <f>Tabela15[[#This Row],[COF_MUN]]/Tabela15[[#This Row],[Total de Alunos]]*Tabela15[[#This Row],[TtAlunos_Básico]]</f>
        <v>0</v>
      </c>
      <c r="U11" s="114">
        <f>Tabela15[[#This Row],[COF_NUTSIII]]/Tabela15[[#This Row],[Total de Alunos]]*Tabela15[[#This Row],[TtAlunos_Básico]]</f>
        <v>189859.14284508125</v>
      </c>
      <c r="V11" s="114">
        <f>Tabela15[[#This Row],[COF_NUTSIII+MUN]]/Tabela15[[#This Row],[Total de Alunos]]*Tabela15[[#This Row],[TtAlunos_Básico]]</f>
        <v>189859.14284508125</v>
      </c>
      <c r="W11" s="114">
        <f>Tabela15[[#This Row],[COF_MUN]]/Tabela15[[#This Row],[Total de Alunos]]*Tabela15[[#This Row],[TtAlunos_Secundário]]</f>
        <v>0</v>
      </c>
      <c r="X11" s="114">
        <f>Tabela15[[#This Row],[COF_NUTSIII]]/Tabela15[[#This Row],[Total de Alunos]]*Tabela15[[#This Row],[TtAlunos_Secundário]]</f>
        <v>69677.370157431287</v>
      </c>
      <c r="Y11" s="114">
        <f>Tabela15[[#This Row],[COF_NUTSIII+MUN]]/Tabela15[[#This Row],[Total de Alunos]]*Tabela15[[#This Row],[TtAlunos_Secundário]]</f>
        <v>69677.370157431287</v>
      </c>
      <c r="AA11" s="146"/>
    </row>
    <row r="12" spans="1:27" x14ac:dyDescent="0.3">
      <c r="A12" s="76">
        <v>1502</v>
      </c>
      <c r="B12" s="76" t="s">
        <v>350</v>
      </c>
      <c r="C12" s="76" t="s">
        <v>353</v>
      </c>
      <c r="D12" s="76" t="s">
        <v>427</v>
      </c>
      <c r="E12" s="76" t="s">
        <v>428</v>
      </c>
      <c r="F12" s="76" t="s">
        <v>324</v>
      </c>
      <c r="G12" s="76">
        <v>170</v>
      </c>
      <c r="H12" s="76" t="s">
        <v>370</v>
      </c>
      <c r="I12" s="76" t="s">
        <v>429</v>
      </c>
      <c r="J12" s="118">
        <v>219156.28</v>
      </c>
      <c r="K12" s="119">
        <v>0</v>
      </c>
      <c r="L12" s="120">
        <v>219156.28</v>
      </c>
      <c r="M12" s="128">
        <v>598</v>
      </c>
      <c r="N12" s="129">
        <v>2133</v>
      </c>
      <c r="O12" s="129">
        <v>696</v>
      </c>
      <c r="P12" s="130">
        <v>3427</v>
      </c>
      <c r="Q12" s="114">
        <f>Tabela15[[#This Row],[COF_MUN]]/Tabela15[[#This Row],[Total de Alunos]]*Tabela15[[#This Row],[TtAlunosPré]]</f>
        <v>38242.035436241611</v>
      </c>
      <c r="R12" s="114">
        <f>Tabela15[[#This Row],[COF_NUTSIII]]/Tabela15[[#This Row],[Total de Alunos]]*Tabela15[[#This Row],[TtAlunosPré]]</f>
        <v>0</v>
      </c>
      <c r="S12" s="114">
        <f>Tabela15[[#This Row],[COF_NUTSIII+MUN]]/Tabela15[[#This Row],[Total de Alunos]]*Tabela15[[#This Row],[TtAlunosPré]]</f>
        <v>38242.035436241611</v>
      </c>
      <c r="T12" s="114">
        <f>Tabela15[[#This Row],[COF_MUN]]/Tabela15[[#This Row],[Total de Alunos]]*Tabela15[[#This Row],[TtAlunos_Básico]]</f>
        <v>136405.11970819958</v>
      </c>
      <c r="U12" s="114">
        <f>Tabela15[[#This Row],[COF_NUTSIII]]/Tabela15[[#This Row],[Total de Alunos]]*Tabela15[[#This Row],[TtAlunos_Básico]]</f>
        <v>0</v>
      </c>
      <c r="V12" s="114">
        <f>Tabela15[[#This Row],[COF_NUTSIII+MUN]]/Tabela15[[#This Row],[Total de Alunos]]*Tabela15[[#This Row],[TtAlunos_Básico]]</f>
        <v>136405.11970819958</v>
      </c>
      <c r="W12" s="114">
        <f>Tabela15[[#This Row],[COF_MUN]]/Tabela15[[#This Row],[Total de Alunos]]*Tabela15[[#This Row],[TtAlunos_Secundário]]</f>
        <v>44509.124855558795</v>
      </c>
      <c r="X12" s="114">
        <f>Tabela15[[#This Row],[COF_NUTSIII]]/Tabela15[[#This Row],[Total de Alunos]]*Tabela15[[#This Row],[TtAlunos_Secundário]]</f>
        <v>0</v>
      </c>
      <c r="Y12" s="114">
        <f>Tabela15[[#This Row],[COF_NUTSIII+MUN]]/Tabela15[[#This Row],[Total de Alunos]]*Tabela15[[#This Row],[TtAlunos_Secundário]]</f>
        <v>44509.124855558795</v>
      </c>
      <c r="AA12" s="146"/>
    </row>
    <row r="13" spans="1:27" x14ac:dyDescent="0.3">
      <c r="A13" s="76">
        <v>802</v>
      </c>
      <c r="B13" s="76" t="s">
        <v>350</v>
      </c>
      <c r="C13" s="76" t="s">
        <v>353</v>
      </c>
      <c r="D13" s="76" t="s">
        <v>321</v>
      </c>
      <c r="E13" s="76" t="s">
        <v>377</v>
      </c>
      <c r="F13" s="76" t="s">
        <v>321</v>
      </c>
      <c r="G13" s="76">
        <v>150</v>
      </c>
      <c r="H13" s="76" t="s">
        <v>378</v>
      </c>
      <c r="I13" s="76" t="s">
        <v>380</v>
      </c>
      <c r="J13" s="118">
        <v>0</v>
      </c>
      <c r="K13" s="119">
        <v>0</v>
      </c>
      <c r="L13" s="120">
        <v>0</v>
      </c>
      <c r="M13" s="128">
        <v>29</v>
      </c>
      <c r="N13" s="129">
        <v>128</v>
      </c>
      <c r="O13" s="129">
        <v>0</v>
      </c>
      <c r="P13" s="130">
        <v>157</v>
      </c>
      <c r="Q13" s="114">
        <f>Tabela15[[#This Row],[COF_MUN]]/Tabela15[[#This Row],[Total de Alunos]]*Tabela15[[#This Row],[TtAlunosPré]]</f>
        <v>0</v>
      </c>
      <c r="R13" s="114">
        <f>Tabela15[[#This Row],[COF_NUTSIII]]/Tabela15[[#This Row],[Total de Alunos]]*Tabela15[[#This Row],[TtAlunosPré]]</f>
        <v>0</v>
      </c>
      <c r="S13" s="114">
        <f>Tabela15[[#This Row],[COF_NUTSIII+MUN]]/Tabela15[[#This Row],[Total de Alunos]]*Tabela15[[#This Row],[TtAlunosPré]]</f>
        <v>0</v>
      </c>
      <c r="T13" s="114">
        <f>Tabela15[[#This Row],[COF_MUN]]/Tabela15[[#This Row],[Total de Alunos]]*Tabela15[[#This Row],[TtAlunos_Básico]]</f>
        <v>0</v>
      </c>
      <c r="U13" s="114">
        <f>Tabela15[[#This Row],[COF_NUTSIII]]/Tabela15[[#This Row],[Total de Alunos]]*Tabela15[[#This Row],[TtAlunos_Básico]]</f>
        <v>0</v>
      </c>
      <c r="V13" s="114">
        <f>Tabela15[[#This Row],[COF_NUTSIII+MUN]]/Tabela15[[#This Row],[Total de Alunos]]*Tabela15[[#This Row],[TtAlunos_Básico]]</f>
        <v>0</v>
      </c>
      <c r="W13" s="114">
        <f>Tabela15[[#This Row],[COF_MUN]]/Tabela15[[#This Row],[Total de Alunos]]*Tabela15[[#This Row],[TtAlunos_Secundário]]</f>
        <v>0</v>
      </c>
      <c r="X13" s="114">
        <f>Tabela15[[#This Row],[COF_NUTSIII]]/Tabela15[[#This Row],[Total de Alunos]]*Tabela15[[#This Row],[TtAlunos_Secundário]]</f>
        <v>0</v>
      </c>
      <c r="Y13" s="114">
        <f>Tabela15[[#This Row],[COF_NUTSIII+MUN]]/Tabela15[[#This Row],[Total de Alunos]]*Tabela15[[#This Row],[TtAlunos_Secundário]]</f>
        <v>0</v>
      </c>
      <c r="AA13" s="146"/>
    </row>
    <row r="14" spans="1:27" x14ac:dyDescent="0.3">
      <c r="A14" s="76">
        <v>1101</v>
      </c>
      <c r="B14" s="76" t="s">
        <v>350</v>
      </c>
      <c r="C14" s="76" t="s">
        <v>353</v>
      </c>
      <c r="D14" s="76" t="s">
        <v>484</v>
      </c>
      <c r="E14" s="76" t="s">
        <v>485</v>
      </c>
      <c r="F14" s="76" t="s">
        <v>334</v>
      </c>
      <c r="G14" s="76" t="s">
        <v>302</v>
      </c>
      <c r="H14" s="76" t="s">
        <v>427</v>
      </c>
      <c r="I14" s="76" t="s">
        <v>558</v>
      </c>
      <c r="J14" s="118">
        <v>0</v>
      </c>
      <c r="K14" s="119">
        <v>313016.76416666666</v>
      </c>
      <c r="L14" s="120">
        <v>313016.76416666666</v>
      </c>
      <c r="M14" s="128">
        <v>942</v>
      </c>
      <c r="N14" s="129">
        <v>3806</v>
      </c>
      <c r="O14" s="129">
        <v>1034</v>
      </c>
      <c r="P14" s="130">
        <v>5782</v>
      </c>
      <c r="Q14" s="114">
        <f>Tabela15[[#This Row],[COF_MUN]]/Tabela15[[#This Row],[Total de Alunos]]*Tabela15[[#This Row],[TtAlunosPré]]</f>
        <v>0</v>
      </c>
      <c r="R14" s="114">
        <f>Tabela15[[#This Row],[COF_NUTSIII]]/Tabela15[[#This Row],[Total de Alunos]]*Tabela15[[#This Row],[TtAlunosPré]]</f>
        <v>50996.504988758214</v>
      </c>
      <c r="S14" s="114">
        <f>Tabela15[[#This Row],[COF_NUTSIII+MUN]]/Tabela15[[#This Row],[Total de Alunos]]*Tabela15[[#This Row],[TtAlunosPré]]</f>
        <v>50996.504988758214</v>
      </c>
      <c r="T14" s="114">
        <f>Tabela15[[#This Row],[COF_MUN]]/Tabela15[[#This Row],[Total de Alunos]]*Tabela15[[#This Row],[TtAlunos_Básico]]</f>
        <v>0</v>
      </c>
      <c r="U14" s="114">
        <f>Tabela15[[#This Row],[COF_NUTSIII]]/Tabela15[[#This Row],[Total de Alunos]]*Tabela15[[#This Row],[TtAlunos_Básico]]</f>
        <v>206043.20380808256</v>
      </c>
      <c r="V14" s="114">
        <f>Tabela15[[#This Row],[COF_NUTSIII+MUN]]/Tabela15[[#This Row],[Total de Alunos]]*Tabela15[[#This Row],[TtAlunos_Básico]]</f>
        <v>206043.20380808256</v>
      </c>
      <c r="W14" s="114">
        <f>Tabela15[[#This Row],[COF_MUN]]/Tabela15[[#This Row],[Total de Alunos]]*Tabela15[[#This Row],[TtAlunos_Secundário]]</f>
        <v>0</v>
      </c>
      <c r="X14" s="114">
        <f>Tabela15[[#This Row],[COF_NUTSIII]]/Tabela15[[#This Row],[Total de Alunos]]*Tabela15[[#This Row],[TtAlunos_Secundário]]</f>
        <v>55977.055369825895</v>
      </c>
      <c r="Y14" s="114">
        <f>Tabela15[[#This Row],[COF_NUTSIII+MUN]]/Tabela15[[#This Row],[Total de Alunos]]*Tabela15[[#This Row],[TtAlunos_Secundário]]</f>
        <v>55977.055369825895</v>
      </c>
      <c r="AA14" s="146"/>
    </row>
    <row r="15" spans="1:27" x14ac:dyDescent="0.3">
      <c r="A15" s="76">
        <v>401</v>
      </c>
      <c r="B15" s="76" t="s">
        <v>350</v>
      </c>
      <c r="C15" s="76" t="s">
        <v>353</v>
      </c>
      <c r="D15" s="76" t="s">
        <v>408</v>
      </c>
      <c r="E15" s="76" t="s">
        <v>409</v>
      </c>
      <c r="F15" s="76" t="s">
        <v>339</v>
      </c>
      <c r="G15" s="76" t="s">
        <v>298</v>
      </c>
      <c r="H15" s="76" t="s">
        <v>515</v>
      </c>
      <c r="I15" s="76" t="s">
        <v>618</v>
      </c>
      <c r="J15" s="118">
        <v>303665.84999999998</v>
      </c>
      <c r="K15" s="119">
        <v>232016.48111111112</v>
      </c>
      <c r="L15" s="120">
        <v>535682.3311111111</v>
      </c>
      <c r="M15" s="128">
        <v>61</v>
      </c>
      <c r="N15" s="129">
        <v>250</v>
      </c>
      <c r="O15" s="129">
        <v>62</v>
      </c>
      <c r="P15" s="130">
        <v>373</v>
      </c>
      <c r="Q15" s="114">
        <f>Tabela15[[#This Row],[COF_MUN]]/Tabela15[[#This Row],[Total de Alunos]]*Tabela15[[#This Row],[TtAlunosPré]]</f>
        <v>49661.17117962466</v>
      </c>
      <c r="R15" s="114">
        <f>Tabela15[[#This Row],[COF_NUTSIII]]/Tabela15[[#This Row],[Total de Alunos]]*Tabela15[[#This Row],[TtAlunosPré]]</f>
        <v>37943.714069109323</v>
      </c>
      <c r="S15" s="114">
        <f>Tabela15[[#This Row],[COF_NUTSIII+MUN]]/Tabela15[[#This Row],[Total de Alunos]]*Tabela15[[#This Row],[TtAlunosPré]]</f>
        <v>87604.88524873399</v>
      </c>
      <c r="T15" s="114">
        <f>Tabela15[[#This Row],[COF_MUN]]/Tabela15[[#This Row],[Total de Alunos]]*Tabela15[[#This Row],[TtAlunos_Básico]]</f>
        <v>203529.39008042892</v>
      </c>
      <c r="U15" s="114">
        <f>Tabela15[[#This Row],[COF_NUTSIII]]/Tabela15[[#This Row],[Total de Alunos]]*Tabela15[[#This Row],[TtAlunos_Básico]]</f>
        <v>155507.02487339888</v>
      </c>
      <c r="V15" s="114">
        <f>Tabela15[[#This Row],[COF_NUTSIII+MUN]]/Tabela15[[#This Row],[Total de Alunos]]*Tabela15[[#This Row],[TtAlunos_Básico]]</f>
        <v>359036.41495382786</v>
      </c>
      <c r="W15" s="114">
        <f>Tabela15[[#This Row],[COF_MUN]]/Tabela15[[#This Row],[Total de Alunos]]*Tabela15[[#This Row],[TtAlunos_Secundário]]</f>
        <v>50475.288739946373</v>
      </c>
      <c r="X15" s="114">
        <f>Tabela15[[#This Row],[COF_NUTSIII]]/Tabela15[[#This Row],[Total de Alunos]]*Tabela15[[#This Row],[TtAlunos_Secundário]]</f>
        <v>38565.742168602919</v>
      </c>
      <c r="Y15" s="114">
        <f>Tabela15[[#This Row],[COF_NUTSIII+MUN]]/Tabela15[[#This Row],[Total de Alunos]]*Tabela15[[#This Row],[TtAlunos_Secundário]]</f>
        <v>89041.030908549306</v>
      </c>
      <c r="AA15" s="146"/>
    </row>
    <row r="16" spans="1:27" x14ac:dyDescent="0.3">
      <c r="A16" s="76">
        <v>1701</v>
      </c>
      <c r="B16" s="76" t="s">
        <v>350</v>
      </c>
      <c r="C16" s="76" t="s">
        <v>353</v>
      </c>
      <c r="D16" s="76" t="s">
        <v>408</v>
      </c>
      <c r="E16" s="76" t="s">
        <v>409</v>
      </c>
      <c r="F16" s="76" t="s">
        <v>331</v>
      </c>
      <c r="G16" s="76" t="s">
        <v>301</v>
      </c>
      <c r="H16" s="76" t="s">
        <v>420</v>
      </c>
      <c r="I16" s="76" t="s">
        <v>512</v>
      </c>
      <c r="J16" s="118">
        <v>345422.37</v>
      </c>
      <c r="K16" s="119">
        <v>11835.449999999999</v>
      </c>
      <c r="L16" s="120">
        <v>357257.82</v>
      </c>
      <c r="M16" s="128">
        <v>169</v>
      </c>
      <c r="N16" s="129">
        <v>653</v>
      </c>
      <c r="O16" s="129">
        <v>191</v>
      </c>
      <c r="P16" s="130">
        <v>1013</v>
      </c>
      <c r="Q16" s="114">
        <f>Tabela15[[#This Row],[COF_MUN]]/Tabela15[[#This Row],[Total de Alunos]]*Tabela15[[#This Row],[TtAlunosPré]]</f>
        <v>57627.226584402764</v>
      </c>
      <c r="R16" s="114">
        <f>Tabela15[[#This Row],[COF_NUTSIII]]/Tabela15[[#This Row],[Total de Alunos]]*Tabela15[[#This Row],[TtAlunosPré]]</f>
        <v>1974.5222606120433</v>
      </c>
      <c r="S16" s="114">
        <f>Tabela15[[#This Row],[COF_NUTSIII+MUN]]/Tabela15[[#This Row],[Total de Alunos]]*Tabela15[[#This Row],[TtAlunosPré]]</f>
        <v>59601.748845014808</v>
      </c>
      <c r="T16" s="114">
        <f>Tabela15[[#This Row],[COF_MUN]]/Tabela15[[#This Row],[Total de Alunos]]*Tabela15[[#This Row],[TtAlunos_Básico]]</f>
        <v>222666.14769002961</v>
      </c>
      <c r="U16" s="114">
        <f>Tabela15[[#This Row],[COF_NUTSIII]]/Tabela15[[#This Row],[Total de Alunos]]*Tabela15[[#This Row],[TtAlunos_Básico]]</f>
        <v>7629.3670779861786</v>
      </c>
      <c r="V16" s="114">
        <f>Tabela15[[#This Row],[COF_NUTSIII+MUN]]/Tabela15[[#This Row],[Total de Alunos]]*Tabela15[[#This Row],[TtAlunos_Básico]]</f>
        <v>230295.5147680158</v>
      </c>
      <c r="W16" s="114">
        <f>Tabela15[[#This Row],[COF_MUN]]/Tabela15[[#This Row],[Total de Alunos]]*Tabela15[[#This Row],[TtAlunos_Secundário]]</f>
        <v>65128.99572556762</v>
      </c>
      <c r="X16" s="114">
        <f>Tabela15[[#This Row],[COF_NUTSIII]]/Tabela15[[#This Row],[Total de Alunos]]*Tabela15[[#This Row],[TtAlunos_Secundário]]</f>
        <v>2231.5606614017765</v>
      </c>
      <c r="Y16" s="114">
        <f>Tabela15[[#This Row],[COF_NUTSIII+MUN]]/Tabela15[[#This Row],[Total de Alunos]]*Tabela15[[#This Row],[TtAlunos_Secundário]]</f>
        <v>67360.556386969402</v>
      </c>
      <c r="AA16" s="146"/>
    </row>
    <row r="17" spans="1:29" x14ac:dyDescent="0.3">
      <c r="A17" s="76">
        <v>803</v>
      </c>
      <c r="B17" s="76" t="s">
        <v>350</v>
      </c>
      <c r="C17" s="76" t="s">
        <v>353</v>
      </c>
      <c r="D17" s="76" t="s">
        <v>321</v>
      </c>
      <c r="E17" s="76" t="s">
        <v>377</v>
      </c>
      <c r="F17" s="76" t="s">
        <v>321</v>
      </c>
      <c r="G17" s="76">
        <v>150</v>
      </c>
      <c r="H17" s="76" t="s">
        <v>378</v>
      </c>
      <c r="I17" s="76" t="s">
        <v>381</v>
      </c>
      <c r="J17" s="118">
        <v>0</v>
      </c>
      <c r="K17" s="119">
        <v>0</v>
      </c>
      <c r="L17" s="120">
        <v>0</v>
      </c>
      <c r="M17" s="128">
        <v>159</v>
      </c>
      <c r="N17" s="129">
        <v>497</v>
      </c>
      <c r="O17" s="129">
        <v>0</v>
      </c>
      <c r="P17" s="130">
        <v>656</v>
      </c>
      <c r="Q17" s="114">
        <f>Tabela15[[#This Row],[COF_MUN]]/Tabela15[[#This Row],[Total de Alunos]]*Tabela15[[#This Row],[TtAlunosPré]]</f>
        <v>0</v>
      </c>
      <c r="R17" s="114">
        <f>Tabela15[[#This Row],[COF_NUTSIII]]/Tabela15[[#This Row],[Total de Alunos]]*Tabela15[[#This Row],[TtAlunosPré]]</f>
        <v>0</v>
      </c>
      <c r="S17" s="114">
        <f>Tabela15[[#This Row],[COF_NUTSIII+MUN]]/Tabela15[[#This Row],[Total de Alunos]]*Tabela15[[#This Row],[TtAlunosPré]]</f>
        <v>0</v>
      </c>
      <c r="T17" s="114">
        <f>Tabela15[[#This Row],[COF_MUN]]/Tabela15[[#This Row],[Total de Alunos]]*Tabela15[[#This Row],[TtAlunos_Básico]]</f>
        <v>0</v>
      </c>
      <c r="U17" s="114">
        <f>Tabela15[[#This Row],[COF_NUTSIII]]/Tabela15[[#This Row],[Total de Alunos]]*Tabela15[[#This Row],[TtAlunos_Básico]]</f>
        <v>0</v>
      </c>
      <c r="V17" s="114">
        <f>Tabela15[[#This Row],[COF_NUTSIII+MUN]]/Tabela15[[#This Row],[Total de Alunos]]*Tabela15[[#This Row],[TtAlunos_Básico]]</f>
        <v>0</v>
      </c>
      <c r="W17" s="114">
        <f>Tabela15[[#This Row],[COF_MUN]]/Tabela15[[#This Row],[Total de Alunos]]*Tabela15[[#This Row],[TtAlunos_Secundário]]</f>
        <v>0</v>
      </c>
      <c r="X17" s="114">
        <f>Tabela15[[#This Row],[COF_NUTSIII]]/Tabela15[[#This Row],[Total de Alunos]]*Tabela15[[#This Row],[TtAlunos_Secundário]]</f>
        <v>0</v>
      </c>
      <c r="Y17" s="114">
        <f>Tabela15[[#This Row],[COF_NUTSIII+MUN]]/Tabela15[[#This Row],[Total de Alunos]]*Tabela15[[#This Row],[TtAlunos_Secundário]]</f>
        <v>0</v>
      </c>
      <c r="AA17" s="146"/>
    </row>
    <row r="18" spans="1:29" x14ac:dyDescent="0.3">
      <c r="A18" s="76">
        <v>201</v>
      </c>
      <c r="B18" s="76" t="s">
        <v>350</v>
      </c>
      <c r="C18" s="76" t="s">
        <v>353</v>
      </c>
      <c r="D18" s="76" t="s">
        <v>354</v>
      </c>
      <c r="E18" s="76" t="s">
        <v>355</v>
      </c>
      <c r="F18" s="76" t="s">
        <v>327</v>
      </c>
      <c r="G18" s="76">
        <v>184</v>
      </c>
      <c r="H18" s="76" t="s">
        <v>373</v>
      </c>
      <c r="I18" s="76" t="s">
        <v>472</v>
      </c>
      <c r="J18" s="118">
        <v>316992.38</v>
      </c>
      <c r="K18" s="119">
        <v>58442.553846153845</v>
      </c>
      <c r="L18" s="120">
        <v>375434.93384615384</v>
      </c>
      <c r="M18" s="128">
        <v>198</v>
      </c>
      <c r="N18" s="129">
        <v>671</v>
      </c>
      <c r="O18" s="129">
        <v>174</v>
      </c>
      <c r="P18" s="130">
        <v>1043</v>
      </c>
      <c r="Q18" s="114">
        <f>Tabela15[[#This Row],[COF_MUN]]/Tabela15[[#This Row],[Total de Alunos]]*Tabela15[[#This Row],[TtAlunosPré]]</f>
        <v>60176.885177372962</v>
      </c>
      <c r="R18" s="114">
        <f>Tabela15[[#This Row],[COF_NUTSIII]]/Tabela15[[#This Row],[Total de Alunos]]*Tabela15[[#This Row],[TtAlunosPré]]</f>
        <v>11094.559598790471</v>
      </c>
      <c r="S18" s="114">
        <f>Tabela15[[#This Row],[COF_NUTSIII+MUN]]/Tabela15[[#This Row],[Total de Alunos]]*Tabela15[[#This Row],[TtAlunosPré]]</f>
        <v>71271.444776163436</v>
      </c>
      <c r="T18" s="114">
        <f>Tabela15[[#This Row],[COF_MUN]]/Tabela15[[#This Row],[Total de Alunos]]*Tabela15[[#This Row],[TtAlunos_Básico]]</f>
        <v>203932.77754554173</v>
      </c>
      <c r="U18" s="114">
        <f>Tabela15[[#This Row],[COF_NUTSIII]]/Tabela15[[#This Row],[Total de Alunos]]*Tabela15[[#This Row],[TtAlunos_Básico]]</f>
        <v>37598.229751456594</v>
      </c>
      <c r="V18" s="114">
        <f>Tabela15[[#This Row],[COF_NUTSIII+MUN]]/Tabela15[[#This Row],[Total de Alunos]]*Tabela15[[#This Row],[TtAlunos_Básico]]</f>
        <v>241531.00729699832</v>
      </c>
      <c r="W18" s="114">
        <f>Tabela15[[#This Row],[COF_MUN]]/Tabela15[[#This Row],[Total de Alunos]]*Tabela15[[#This Row],[TtAlunos_Secundário]]</f>
        <v>52882.717277085336</v>
      </c>
      <c r="X18" s="114">
        <f>Tabela15[[#This Row],[COF_NUTSIII]]/Tabela15[[#This Row],[Total de Alunos]]*Tabela15[[#This Row],[TtAlunos_Secundário]]</f>
        <v>9749.7644959067784</v>
      </c>
      <c r="Y18" s="114">
        <f>Tabela15[[#This Row],[COF_NUTSIII+MUN]]/Tabela15[[#This Row],[Total de Alunos]]*Tabela15[[#This Row],[TtAlunos_Secundário]]</f>
        <v>62632.481772992112</v>
      </c>
      <c r="AA18" s="146"/>
    </row>
    <row r="19" spans="1:29" x14ac:dyDescent="0.3">
      <c r="A19" s="76">
        <v>1503</v>
      </c>
      <c r="B19" s="76" t="s">
        <v>350</v>
      </c>
      <c r="C19" s="76" t="s">
        <v>353</v>
      </c>
      <c r="D19" s="76" t="s">
        <v>427</v>
      </c>
      <c r="E19" s="76" t="s">
        <v>428</v>
      </c>
      <c r="F19" s="76" t="s">
        <v>324</v>
      </c>
      <c r="G19" s="76">
        <v>170</v>
      </c>
      <c r="H19" s="76" t="s">
        <v>370</v>
      </c>
      <c r="I19" s="76" t="s">
        <v>430</v>
      </c>
      <c r="J19" s="118">
        <v>483401</v>
      </c>
      <c r="K19" s="119">
        <v>0</v>
      </c>
      <c r="L19" s="120">
        <v>483401</v>
      </c>
      <c r="M19" s="128">
        <v>4836</v>
      </c>
      <c r="N19" s="129">
        <v>17794</v>
      </c>
      <c r="O19" s="129">
        <v>6110</v>
      </c>
      <c r="P19" s="130">
        <v>28740</v>
      </c>
      <c r="Q19" s="114">
        <f>Tabela15[[#This Row],[COF_MUN]]/Tabela15[[#This Row],[Total de Alunos]]*Tabela15[[#This Row],[TtAlunosPré]]</f>
        <v>81340.544050104378</v>
      </c>
      <c r="R19" s="114">
        <f>Tabela15[[#This Row],[COF_NUTSIII]]/Tabela15[[#This Row],[Total de Alunos]]*Tabela15[[#This Row],[TtAlunosPré]]</f>
        <v>0</v>
      </c>
      <c r="S19" s="114">
        <f>Tabela15[[#This Row],[COF_NUTSIII+MUN]]/Tabela15[[#This Row],[Total de Alunos]]*Tabela15[[#This Row],[TtAlunosPré]]</f>
        <v>81340.544050104378</v>
      </c>
      <c r="T19" s="114">
        <f>Tabela15[[#This Row],[COF_MUN]]/Tabela15[[#This Row],[Total de Alunos]]*Tabela15[[#This Row],[TtAlunos_Básico]]</f>
        <v>299291.48900487123</v>
      </c>
      <c r="U19" s="114">
        <f>Tabela15[[#This Row],[COF_NUTSIII]]/Tabela15[[#This Row],[Total de Alunos]]*Tabela15[[#This Row],[TtAlunos_Básico]]</f>
        <v>0</v>
      </c>
      <c r="V19" s="114">
        <f>Tabela15[[#This Row],[COF_NUTSIII+MUN]]/Tabela15[[#This Row],[Total de Alunos]]*Tabela15[[#This Row],[TtAlunos_Básico]]</f>
        <v>299291.48900487123</v>
      </c>
      <c r="W19" s="114">
        <f>Tabela15[[#This Row],[COF_MUN]]/Tabela15[[#This Row],[Total de Alunos]]*Tabela15[[#This Row],[TtAlunos_Secundário]]</f>
        <v>102768.96694502435</v>
      </c>
      <c r="X19" s="114">
        <f>Tabela15[[#This Row],[COF_NUTSIII]]/Tabela15[[#This Row],[Total de Alunos]]*Tabela15[[#This Row],[TtAlunos_Secundário]]</f>
        <v>0</v>
      </c>
      <c r="Y19" s="114">
        <f>Tabela15[[#This Row],[COF_NUTSIII+MUN]]/Tabela15[[#This Row],[Total de Alunos]]*Tabela15[[#This Row],[TtAlunos_Secundário]]</f>
        <v>102768.96694502435</v>
      </c>
      <c r="AA19" s="146"/>
    </row>
    <row r="20" spans="1:29" x14ac:dyDescent="0.3">
      <c r="A20" s="76">
        <v>902</v>
      </c>
      <c r="B20" s="76" t="s">
        <v>350</v>
      </c>
      <c r="C20" s="76" t="s">
        <v>353</v>
      </c>
      <c r="D20" s="76" t="s">
        <v>484</v>
      </c>
      <c r="E20" s="76" t="s">
        <v>485</v>
      </c>
      <c r="F20" s="76" t="s">
        <v>329</v>
      </c>
      <c r="G20" s="76" t="s">
        <v>312</v>
      </c>
      <c r="H20" s="76" t="s">
        <v>492</v>
      </c>
      <c r="I20" s="76" t="s">
        <v>493</v>
      </c>
      <c r="J20" s="118">
        <v>0</v>
      </c>
      <c r="K20" s="119">
        <v>91594.23133333333</v>
      </c>
      <c r="L20" s="120">
        <v>91594.23133333333</v>
      </c>
      <c r="M20" s="128">
        <v>79</v>
      </c>
      <c r="N20" s="129">
        <v>285</v>
      </c>
      <c r="O20" s="129">
        <v>98</v>
      </c>
      <c r="P20" s="130">
        <v>462</v>
      </c>
      <c r="Q20" s="114">
        <f>Tabela15[[#This Row],[COF_MUN]]/Tabela15[[#This Row],[Total de Alunos]]*Tabela15[[#This Row],[TtAlunosPré]]</f>
        <v>0</v>
      </c>
      <c r="R20" s="114">
        <f>Tabela15[[#This Row],[COF_NUTSIII]]/Tabela15[[#This Row],[Total de Alunos]]*Tabela15[[#This Row],[TtAlunosPré]]</f>
        <v>15662.217046176045</v>
      </c>
      <c r="S20" s="114">
        <f>Tabela15[[#This Row],[COF_NUTSIII+MUN]]/Tabela15[[#This Row],[Total de Alunos]]*Tabela15[[#This Row],[TtAlunosPré]]</f>
        <v>15662.217046176045</v>
      </c>
      <c r="T20" s="114">
        <f>Tabela15[[#This Row],[COF_MUN]]/Tabela15[[#This Row],[Total de Alunos]]*Tabela15[[#This Row],[TtAlunos_Básico]]</f>
        <v>0</v>
      </c>
      <c r="U20" s="114">
        <f>Tabela15[[#This Row],[COF_NUTSIII]]/Tabela15[[#This Row],[Total de Alunos]]*Tabela15[[#This Row],[TtAlunos_Básico]]</f>
        <v>56502.934913419907</v>
      </c>
      <c r="V20" s="114">
        <f>Tabela15[[#This Row],[COF_NUTSIII+MUN]]/Tabela15[[#This Row],[Total de Alunos]]*Tabela15[[#This Row],[TtAlunos_Básico]]</f>
        <v>56502.934913419907</v>
      </c>
      <c r="W20" s="114">
        <f>Tabela15[[#This Row],[COF_MUN]]/Tabela15[[#This Row],[Total de Alunos]]*Tabela15[[#This Row],[TtAlunos_Secundário]]</f>
        <v>0</v>
      </c>
      <c r="X20" s="114">
        <f>Tabela15[[#This Row],[COF_NUTSIII]]/Tabela15[[#This Row],[Total de Alunos]]*Tabela15[[#This Row],[TtAlunos_Secundário]]</f>
        <v>19429.079373737371</v>
      </c>
      <c r="Y20" s="114">
        <f>Tabela15[[#This Row],[COF_NUTSIII+MUN]]/Tabela15[[#This Row],[Total de Alunos]]*Tabela15[[#This Row],[TtAlunos_Secundário]]</f>
        <v>19429.079373737371</v>
      </c>
      <c r="AA20" s="146"/>
    </row>
    <row r="21" spans="1:29" x14ac:dyDescent="0.3">
      <c r="A21" s="76">
        <v>1403</v>
      </c>
      <c r="B21" s="76" t="s">
        <v>350</v>
      </c>
      <c r="C21" s="76" t="s">
        <v>353</v>
      </c>
      <c r="D21" s="76" t="s">
        <v>354</v>
      </c>
      <c r="E21" s="76" t="s">
        <v>355</v>
      </c>
      <c r="F21" s="76" t="s">
        <v>332</v>
      </c>
      <c r="G21" s="76">
        <v>185</v>
      </c>
      <c r="H21" s="76" t="s">
        <v>532</v>
      </c>
      <c r="I21" s="76" t="s">
        <v>533</v>
      </c>
      <c r="J21" s="118">
        <v>0</v>
      </c>
      <c r="K21" s="119">
        <v>330088.81818181818</v>
      </c>
      <c r="L21" s="120">
        <v>330088.81818181818</v>
      </c>
      <c r="M21" s="128">
        <v>583</v>
      </c>
      <c r="N21" s="129">
        <v>2139</v>
      </c>
      <c r="O21" s="129">
        <v>482</v>
      </c>
      <c r="P21" s="130">
        <v>3204</v>
      </c>
      <c r="Q21" s="114">
        <f>Tabela15[[#This Row],[COF_MUN]]/Tabela15[[#This Row],[Total de Alunos]]*Tabela15[[#This Row],[TtAlunosPré]]</f>
        <v>0</v>
      </c>
      <c r="R21" s="114">
        <f>Tabela15[[#This Row],[COF_NUTSIII]]/Tabela15[[#This Row],[Total de Alunos]]*Tabela15[[#This Row],[TtAlunosPré]]</f>
        <v>60062.977840199746</v>
      </c>
      <c r="S21" s="114">
        <f>Tabela15[[#This Row],[COF_NUTSIII+MUN]]/Tabela15[[#This Row],[Total de Alunos]]*Tabela15[[#This Row],[TtAlunosPré]]</f>
        <v>60062.977840199746</v>
      </c>
      <c r="T21" s="114">
        <f>Tabela15[[#This Row],[COF_MUN]]/Tabela15[[#This Row],[Total de Alunos]]*Tabela15[[#This Row],[TtAlunos_Básico]]</f>
        <v>0</v>
      </c>
      <c r="U21" s="114">
        <f>Tabela15[[#This Row],[COF_NUTSIII]]/Tabela15[[#This Row],[Total de Alunos]]*Tabela15[[#This Row],[TtAlunos_Básico]]</f>
        <v>220368.28404834867</v>
      </c>
      <c r="V21" s="114">
        <f>Tabela15[[#This Row],[COF_NUTSIII+MUN]]/Tabela15[[#This Row],[Total de Alunos]]*Tabela15[[#This Row],[TtAlunos_Básico]]</f>
        <v>220368.28404834867</v>
      </c>
      <c r="W21" s="114">
        <f>Tabela15[[#This Row],[COF_MUN]]/Tabela15[[#This Row],[Total de Alunos]]*Tabela15[[#This Row],[TtAlunos_Secundário]]</f>
        <v>0</v>
      </c>
      <c r="X21" s="114">
        <f>Tabela15[[#This Row],[COF_NUTSIII]]/Tabela15[[#This Row],[Total de Alunos]]*Tabela15[[#This Row],[TtAlunos_Secundário]]</f>
        <v>49657.556293269772</v>
      </c>
      <c r="Y21" s="114">
        <f>Tabela15[[#This Row],[COF_NUTSIII+MUN]]/Tabela15[[#This Row],[Total de Alunos]]*Tabela15[[#This Row],[TtAlunos_Secundário]]</f>
        <v>49657.556293269772</v>
      </c>
      <c r="AA21" s="146"/>
    </row>
    <row r="22" spans="1:29" x14ac:dyDescent="0.3">
      <c r="A22" s="137">
        <v>202</v>
      </c>
      <c r="B22" s="137" t="s">
        <v>350</v>
      </c>
      <c r="C22" s="137" t="s">
        <v>353</v>
      </c>
      <c r="D22" s="137" t="s">
        <v>354</v>
      </c>
      <c r="E22" s="137" t="s">
        <v>355</v>
      </c>
      <c r="F22" s="137" t="s">
        <v>327</v>
      </c>
      <c r="G22" s="137">
        <v>184</v>
      </c>
      <c r="H22" s="137" t="s">
        <v>373</v>
      </c>
      <c r="I22" s="137" t="s">
        <v>473</v>
      </c>
      <c r="J22" s="138">
        <v>309432.71000000002</v>
      </c>
      <c r="K22" s="139">
        <v>58442.553846153845</v>
      </c>
      <c r="L22" s="140">
        <v>367875.26384615386</v>
      </c>
      <c r="M22" s="141">
        <v>124</v>
      </c>
      <c r="N22" s="142">
        <v>507</v>
      </c>
      <c r="O22" s="142">
        <v>133</v>
      </c>
      <c r="P22" s="143">
        <v>764</v>
      </c>
      <c r="Q22" s="144">
        <f>Tabela15[[#This Row],[COF_MUN]]/Tabela15[[#This Row],[Total de Alunos]]*Tabela15[[#This Row],[TtAlunosPré]]</f>
        <v>50222.062879581157</v>
      </c>
      <c r="R22" s="144">
        <f>Tabela15[[#This Row],[COF_NUTSIII]]/Tabela15[[#This Row],[Total de Alunos]]*Tabela15[[#This Row],[TtAlunosPré]]</f>
        <v>9485.4406766008851</v>
      </c>
      <c r="S22" s="144">
        <f>Tabela15[[#This Row],[COF_NUTSIII+MUN]]/Tabela15[[#This Row],[Total de Alunos]]*Tabela15[[#This Row],[TtAlunosPré]]</f>
        <v>59707.50355618204</v>
      </c>
      <c r="T22" s="144">
        <f>Tabela15[[#This Row],[COF_MUN]]/Tabela15[[#This Row],[Total de Alunos]]*Tabela15[[#This Row],[TtAlunos_Básico]]</f>
        <v>205343.43451570682</v>
      </c>
      <c r="U22" s="144">
        <f>Tabela15[[#This Row],[COF_NUTSIII]]/Tabela15[[#This Row],[Total de Alunos]]*Tabela15[[#This Row],[TtAlunos_Básico]]</f>
        <v>38783.213089005236</v>
      </c>
      <c r="V22" s="144">
        <f>Tabela15[[#This Row],[COF_NUTSIII+MUN]]/Tabela15[[#This Row],[Total de Alunos]]*Tabela15[[#This Row],[TtAlunos_Básico]]</f>
        <v>244126.64760471205</v>
      </c>
      <c r="W22" s="144">
        <f>Tabela15[[#This Row],[COF_MUN]]/Tabela15[[#This Row],[Total de Alunos]]*Tabela15[[#This Row],[TtAlunos_Secundário]]</f>
        <v>53867.212604712047</v>
      </c>
      <c r="X22" s="144">
        <f>Tabela15[[#This Row],[COF_NUTSIII]]/Tabela15[[#This Row],[Total de Alunos]]*Tabela15[[#This Row],[TtAlunos_Secundário]]</f>
        <v>10173.900080547724</v>
      </c>
      <c r="Y22" s="144">
        <f>Tabela15[[#This Row],[COF_NUTSIII+MUN]]/Tabela15[[#This Row],[Total de Alunos]]*Tabela15[[#This Row],[TtAlunos_Secundário]]</f>
        <v>64041.112685259766</v>
      </c>
      <c r="AA22" s="146"/>
      <c r="AB22" s="146"/>
      <c r="AC22" s="146">
        <f>Tabela15[[#This Row],[COF_NUTSIII+MUN4]]+V22+Y22-Tabela15[[#This Row],[COF_NUTSIII+MUN]]</f>
        <v>0</v>
      </c>
    </row>
    <row r="23" spans="1:29" x14ac:dyDescent="0.3">
      <c r="A23" s="76">
        <v>1404</v>
      </c>
      <c r="B23" s="76" t="s">
        <v>350</v>
      </c>
      <c r="C23" s="76" t="s">
        <v>353</v>
      </c>
      <c r="D23" s="76" t="s">
        <v>354</v>
      </c>
      <c r="E23" s="76" t="s">
        <v>355</v>
      </c>
      <c r="F23" s="76" t="s">
        <v>332</v>
      </c>
      <c r="G23" s="76">
        <v>185</v>
      </c>
      <c r="H23" s="76" t="s">
        <v>532</v>
      </c>
      <c r="I23" s="76" t="s">
        <v>534</v>
      </c>
      <c r="J23" s="118">
        <v>0</v>
      </c>
      <c r="K23" s="119">
        <v>330088.81818181818</v>
      </c>
      <c r="L23" s="120">
        <v>330088.81818181818</v>
      </c>
      <c r="M23" s="128">
        <v>103</v>
      </c>
      <c r="N23" s="129">
        <v>516</v>
      </c>
      <c r="O23" s="129">
        <v>159</v>
      </c>
      <c r="P23" s="130">
        <v>778</v>
      </c>
      <c r="Q23" s="114">
        <f>Tabela15[[#This Row],[COF_MUN]]/Tabela15[[#This Row],[Total de Alunos]]*Tabela15[[#This Row],[TtAlunosPré]]</f>
        <v>0</v>
      </c>
      <c r="R23" s="114">
        <f>Tabela15[[#This Row],[COF_NUTSIII]]/Tabela15[[#This Row],[Total de Alunos]]*Tabela15[[#This Row],[TtAlunosPré]]</f>
        <v>43700.70472072914</v>
      </c>
      <c r="S23" s="114">
        <f>Tabela15[[#This Row],[COF_NUTSIII+MUN]]/Tabela15[[#This Row],[Total de Alunos]]*Tabela15[[#This Row],[TtAlunosPré]]</f>
        <v>43700.70472072914</v>
      </c>
      <c r="T23" s="114">
        <f>Tabela15[[#This Row],[COF_MUN]]/Tabela15[[#This Row],[Total de Alunos]]*Tabela15[[#This Row],[TtAlunos_Básico]]</f>
        <v>0</v>
      </c>
      <c r="U23" s="114">
        <f>Tabela15[[#This Row],[COF_NUTSIII]]/Tabela15[[#This Row],[Total de Alunos]]*Tabela15[[#This Row],[TtAlunos_Básico]]</f>
        <v>218927.80229025471</v>
      </c>
      <c r="V23" s="114">
        <f>Tabela15[[#This Row],[COF_NUTSIII+MUN]]/Tabela15[[#This Row],[Total de Alunos]]*Tabela15[[#This Row],[TtAlunos_Básico]]</f>
        <v>218927.80229025471</v>
      </c>
      <c r="W23" s="114">
        <f>Tabela15[[#This Row],[COF_MUN]]/Tabela15[[#This Row],[Total de Alunos]]*Tabela15[[#This Row],[TtAlunos_Secundário]]</f>
        <v>0</v>
      </c>
      <c r="X23" s="114">
        <f>Tabela15[[#This Row],[COF_NUTSIII]]/Tabela15[[#This Row],[Total de Alunos]]*Tabela15[[#This Row],[TtAlunos_Secundário]]</f>
        <v>67460.311170834306</v>
      </c>
      <c r="Y23" s="114">
        <f>Tabela15[[#This Row],[COF_NUTSIII+MUN]]/Tabela15[[#This Row],[Total de Alunos]]*Tabela15[[#This Row],[TtAlunos_Secundário]]</f>
        <v>67460.311170834306</v>
      </c>
      <c r="AA23" s="146"/>
    </row>
    <row r="24" spans="1:29" x14ac:dyDescent="0.3">
      <c r="A24" s="76">
        <v>1201</v>
      </c>
      <c r="B24" s="76" t="s">
        <v>350</v>
      </c>
      <c r="C24" s="76" t="s">
        <v>353</v>
      </c>
      <c r="D24" s="76" t="s">
        <v>354</v>
      </c>
      <c r="E24" s="76" t="s">
        <v>355</v>
      </c>
      <c r="F24" s="76" t="s">
        <v>322</v>
      </c>
      <c r="G24" s="76">
        <v>186</v>
      </c>
      <c r="H24" s="76" t="s">
        <v>393</v>
      </c>
      <c r="I24" s="76" t="s">
        <v>394</v>
      </c>
      <c r="J24" s="118">
        <v>0</v>
      </c>
      <c r="K24" s="119">
        <v>30017.989999999998</v>
      </c>
      <c r="L24" s="120">
        <v>30017.989999999998</v>
      </c>
      <c r="M24" s="128">
        <v>64</v>
      </c>
      <c r="N24" s="129">
        <v>215</v>
      </c>
      <c r="O24" s="129">
        <v>158</v>
      </c>
      <c r="P24" s="130">
        <v>437</v>
      </c>
      <c r="Q24" s="114">
        <f>Tabela15[[#This Row],[COF_MUN]]/Tabela15[[#This Row],[Total de Alunos]]*Tabela15[[#This Row],[TtAlunosPré]]</f>
        <v>0</v>
      </c>
      <c r="R24" s="114">
        <f>Tabela15[[#This Row],[COF_NUTSIII]]/Tabela15[[#This Row],[Total de Alunos]]*Tabela15[[#This Row],[TtAlunosPré]]</f>
        <v>4396.2273684210522</v>
      </c>
      <c r="S24" s="114">
        <f>Tabela15[[#This Row],[COF_NUTSIII+MUN]]/Tabela15[[#This Row],[Total de Alunos]]*Tabela15[[#This Row],[TtAlunosPré]]</f>
        <v>4396.2273684210522</v>
      </c>
      <c r="T24" s="114">
        <f>Tabela15[[#This Row],[COF_MUN]]/Tabela15[[#This Row],[Total de Alunos]]*Tabela15[[#This Row],[TtAlunos_Básico]]</f>
        <v>0</v>
      </c>
      <c r="U24" s="114">
        <f>Tabela15[[#This Row],[COF_NUTSIII]]/Tabela15[[#This Row],[Total de Alunos]]*Tabela15[[#This Row],[TtAlunos_Básico]]</f>
        <v>14768.576315789473</v>
      </c>
      <c r="V24" s="114">
        <f>Tabela15[[#This Row],[COF_NUTSIII+MUN]]/Tabela15[[#This Row],[Total de Alunos]]*Tabela15[[#This Row],[TtAlunos_Básico]]</f>
        <v>14768.576315789473</v>
      </c>
      <c r="W24" s="114">
        <f>Tabela15[[#This Row],[COF_MUN]]/Tabela15[[#This Row],[Total de Alunos]]*Tabela15[[#This Row],[TtAlunos_Secundário]]</f>
        <v>0</v>
      </c>
      <c r="X24" s="114">
        <f>Tabela15[[#This Row],[COF_NUTSIII]]/Tabela15[[#This Row],[Total de Alunos]]*Tabela15[[#This Row],[TtAlunos_Secundário]]</f>
        <v>10853.186315789473</v>
      </c>
      <c r="Y24" s="114">
        <f>Tabela15[[#This Row],[COF_NUTSIII+MUN]]/Tabela15[[#This Row],[Total de Alunos]]*Tabela15[[#This Row],[TtAlunos_Secundário]]</f>
        <v>10853.186315789473</v>
      </c>
      <c r="AA24" s="146"/>
    </row>
    <row r="25" spans="1:29" x14ac:dyDescent="0.3">
      <c r="A25" s="76">
        <v>1002</v>
      </c>
      <c r="B25" s="76" t="s">
        <v>350</v>
      </c>
      <c r="C25" s="76" t="s">
        <v>353</v>
      </c>
      <c r="D25" s="76" t="s">
        <v>484</v>
      </c>
      <c r="E25" s="76" t="s">
        <v>485</v>
      </c>
      <c r="F25" s="76" t="s">
        <v>337</v>
      </c>
      <c r="G25" s="76" t="s">
        <v>310</v>
      </c>
      <c r="H25" s="76" t="s">
        <v>556</v>
      </c>
      <c r="I25" s="76" t="s">
        <v>598</v>
      </c>
      <c r="J25" s="118">
        <v>0</v>
      </c>
      <c r="K25" s="119">
        <v>219794.57400000002</v>
      </c>
      <c r="L25" s="120">
        <v>219794.57400000002</v>
      </c>
      <c r="M25" s="128">
        <v>99</v>
      </c>
      <c r="N25" s="129">
        <v>362</v>
      </c>
      <c r="O25" s="129">
        <v>141</v>
      </c>
      <c r="P25" s="130">
        <v>602</v>
      </c>
      <c r="Q25" s="114">
        <f>Tabela15[[#This Row],[COF_MUN]]/Tabela15[[#This Row],[Total de Alunos]]*Tabela15[[#This Row],[TtAlunosPré]]</f>
        <v>0</v>
      </c>
      <c r="R25" s="114">
        <f>Tabela15[[#This Row],[COF_NUTSIII]]/Tabela15[[#This Row],[Total de Alunos]]*Tabela15[[#This Row],[TtAlunosPré]]</f>
        <v>36145.619312292365</v>
      </c>
      <c r="S25" s="114">
        <f>Tabela15[[#This Row],[COF_NUTSIII+MUN]]/Tabela15[[#This Row],[Total de Alunos]]*Tabela15[[#This Row],[TtAlunosPré]]</f>
        <v>36145.619312292365</v>
      </c>
      <c r="T25" s="114">
        <f>Tabela15[[#This Row],[COF_MUN]]/Tabela15[[#This Row],[Total de Alunos]]*Tabela15[[#This Row],[TtAlunos_Básico]]</f>
        <v>0</v>
      </c>
      <c r="U25" s="114">
        <f>Tabela15[[#This Row],[COF_NUTSIII]]/Tabela15[[#This Row],[Total de Alunos]]*Tabela15[[#This Row],[TtAlunos_Básico]]</f>
        <v>132168.8302126246</v>
      </c>
      <c r="V25" s="114">
        <f>Tabela15[[#This Row],[COF_NUTSIII+MUN]]/Tabela15[[#This Row],[Total de Alunos]]*Tabela15[[#This Row],[TtAlunos_Básico]]</f>
        <v>132168.8302126246</v>
      </c>
      <c r="W25" s="114">
        <f>Tabela15[[#This Row],[COF_MUN]]/Tabela15[[#This Row],[Total de Alunos]]*Tabela15[[#This Row],[TtAlunos_Secundário]]</f>
        <v>0</v>
      </c>
      <c r="X25" s="114">
        <f>Tabela15[[#This Row],[COF_NUTSIII]]/Tabela15[[#This Row],[Total de Alunos]]*Tabela15[[#This Row],[TtAlunos_Secundário]]</f>
        <v>51480.124475083059</v>
      </c>
      <c r="Y25" s="114">
        <f>Tabela15[[#This Row],[COF_NUTSIII+MUN]]/Tabela15[[#This Row],[Total de Alunos]]*Tabela15[[#This Row],[TtAlunos_Secundário]]</f>
        <v>51480.124475083059</v>
      </c>
      <c r="AA25" s="146"/>
    </row>
    <row r="26" spans="1:29" x14ac:dyDescent="0.3">
      <c r="A26" s="76">
        <v>203</v>
      </c>
      <c r="B26" s="76" t="s">
        <v>350</v>
      </c>
      <c r="C26" s="76" t="s">
        <v>353</v>
      </c>
      <c r="D26" s="76" t="s">
        <v>354</v>
      </c>
      <c r="E26" s="76" t="s">
        <v>355</v>
      </c>
      <c r="F26" s="76" t="s">
        <v>327</v>
      </c>
      <c r="G26" s="76">
        <v>184</v>
      </c>
      <c r="H26" s="76" t="s">
        <v>373</v>
      </c>
      <c r="I26" s="76" t="s">
        <v>474</v>
      </c>
      <c r="J26" s="118">
        <v>96817.49</v>
      </c>
      <c r="K26" s="119">
        <v>58442.553846153845</v>
      </c>
      <c r="L26" s="120">
        <v>155260.04384615386</v>
      </c>
      <c r="M26" s="128">
        <v>58</v>
      </c>
      <c r="N26" s="129">
        <v>169</v>
      </c>
      <c r="O26" s="129">
        <v>173</v>
      </c>
      <c r="P26" s="130">
        <v>400</v>
      </c>
      <c r="Q26" s="114">
        <f>Tabela15[[#This Row],[COF_MUN]]/Tabela15[[#This Row],[Total de Alunos]]*Tabela15[[#This Row],[TtAlunosPré]]</f>
        <v>14038.536050000001</v>
      </c>
      <c r="R26" s="114">
        <f>Tabela15[[#This Row],[COF_NUTSIII]]/Tabela15[[#This Row],[Total de Alunos]]*Tabela15[[#This Row],[TtAlunosPré]]</f>
        <v>8474.1703076923077</v>
      </c>
      <c r="S26" s="114">
        <f>Tabela15[[#This Row],[COF_NUTSIII+MUN]]/Tabela15[[#This Row],[Total de Alunos]]*Tabela15[[#This Row],[TtAlunosPré]]</f>
        <v>22512.706357692306</v>
      </c>
      <c r="T26" s="114">
        <f>Tabela15[[#This Row],[COF_MUN]]/Tabela15[[#This Row],[Total de Alunos]]*Tabela15[[#This Row],[TtAlunos_Básico]]</f>
        <v>40905.389525000006</v>
      </c>
      <c r="U26" s="114">
        <f>Tabela15[[#This Row],[COF_NUTSIII]]/Tabela15[[#This Row],[Total de Alunos]]*Tabela15[[#This Row],[TtAlunos_Básico]]</f>
        <v>24691.979000000003</v>
      </c>
      <c r="V26" s="114">
        <f>Tabela15[[#This Row],[COF_NUTSIII+MUN]]/Tabela15[[#This Row],[Total de Alunos]]*Tabela15[[#This Row],[TtAlunos_Básico]]</f>
        <v>65597.368524999998</v>
      </c>
      <c r="W26" s="114">
        <f>Tabela15[[#This Row],[COF_MUN]]/Tabela15[[#This Row],[Total de Alunos]]*Tabela15[[#This Row],[TtAlunos_Secundário]]</f>
        <v>41873.564425000004</v>
      </c>
      <c r="X26" s="114">
        <f>Tabela15[[#This Row],[COF_NUTSIII]]/Tabela15[[#This Row],[Total de Alunos]]*Tabela15[[#This Row],[TtAlunos_Secundário]]</f>
        <v>25276.404538461542</v>
      </c>
      <c r="Y26" s="114">
        <f>Tabela15[[#This Row],[COF_NUTSIII+MUN]]/Tabela15[[#This Row],[Total de Alunos]]*Tabela15[[#This Row],[TtAlunos_Secundário]]</f>
        <v>67149.968963461535</v>
      </c>
      <c r="AA26" s="146"/>
    </row>
    <row r="27" spans="1:29" x14ac:dyDescent="0.3">
      <c r="A27" s="76">
        <v>1115</v>
      </c>
      <c r="B27" s="76" t="s">
        <v>350</v>
      </c>
      <c r="C27" s="76" t="s">
        <v>353</v>
      </c>
      <c r="D27" s="76" t="s">
        <v>427</v>
      </c>
      <c r="E27" s="76" t="s">
        <v>428</v>
      </c>
      <c r="F27" s="76" t="s">
        <v>324</v>
      </c>
      <c r="G27" s="76">
        <v>170</v>
      </c>
      <c r="H27" s="76" t="s">
        <v>427</v>
      </c>
      <c r="I27" s="76" t="s">
        <v>431</v>
      </c>
      <c r="J27" s="118">
        <v>505660.63</v>
      </c>
      <c r="K27" s="119">
        <v>0</v>
      </c>
      <c r="L27" s="120">
        <v>505660.63</v>
      </c>
      <c r="M27" s="128">
        <v>4158</v>
      </c>
      <c r="N27" s="129">
        <v>14358</v>
      </c>
      <c r="O27" s="129">
        <v>4165</v>
      </c>
      <c r="P27" s="130">
        <v>22681</v>
      </c>
      <c r="Q27" s="114">
        <f>Tabela15[[#This Row],[COF_MUN]]/Tabela15[[#This Row],[Total de Alunos]]*Tabela15[[#This Row],[TtAlunosPré]]</f>
        <v>92700.361515806173</v>
      </c>
      <c r="R27" s="114">
        <f>Tabela15[[#This Row],[COF_NUTSIII]]/Tabela15[[#This Row],[Total de Alunos]]*Tabela15[[#This Row],[TtAlunosPré]]</f>
        <v>0</v>
      </c>
      <c r="S27" s="114">
        <f>Tabela15[[#This Row],[COF_NUTSIII+MUN]]/Tabela15[[#This Row],[Total de Alunos]]*Tabela15[[#This Row],[TtAlunosPré]]</f>
        <v>92700.361515806173</v>
      </c>
      <c r="T27" s="114">
        <f>Tabela15[[#This Row],[COF_MUN]]/Tabela15[[#This Row],[Total de Alunos]]*Tabela15[[#This Row],[TtAlunos_Básico]]</f>
        <v>320103.84575371456</v>
      </c>
      <c r="U27" s="114">
        <f>Tabela15[[#This Row],[COF_NUTSIII]]/Tabela15[[#This Row],[Total de Alunos]]*Tabela15[[#This Row],[TtAlunos_Básico]]</f>
        <v>0</v>
      </c>
      <c r="V27" s="114">
        <f>Tabela15[[#This Row],[COF_NUTSIII+MUN]]/Tabela15[[#This Row],[Total de Alunos]]*Tabela15[[#This Row],[TtAlunos_Básico]]</f>
        <v>320103.84575371456</v>
      </c>
      <c r="W27" s="114">
        <f>Tabela15[[#This Row],[COF_MUN]]/Tabela15[[#This Row],[Total de Alunos]]*Tabela15[[#This Row],[TtAlunos_Secundário]]</f>
        <v>92856.422730479244</v>
      </c>
      <c r="X27" s="114">
        <f>Tabela15[[#This Row],[COF_NUTSIII]]/Tabela15[[#This Row],[Total de Alunos]]*Tabela15[[#This Row],[TtAlunos_Secundário]]</f>
        <v>0</v>
      </c>
      <c r="Y27" s="114">
        <f>Tabela15[[#This Row],[COF_NUTSIII+MUN]]/Tabela15[[#This Row],[Total de Alunos]]*Tabela15[[#This Row],[TtAlunos_Secundário]]</f>
        <v>92856.422730479244</v>
      </c>
      <c r="AA27" s="146"/>
    </row>
    <row r="28" spans="1:29" x14ac:dyDescent="0.3">
      <c r="A28" s="76">
        <v>1301</v>
      </c>
      <c r="B28" s="76" t="s">
        <v>350</v>
      </c>
      <c r="C28" s="76" t="s">
        <v>353</v>
      </c>
      <c r="D28" s="76" t="s">
        <v>408</v>
      </c>
      <c r="E28" s="76" t="s">
        <v>409</v>
      </c>
      <c r="F28" s="76" t="s">
        <v>338</v>
      </c>
      <c r="G28" s="76" t="s">
        <v>296</v>
      </c>
      <c r="H28" s="76" t="s">
        <v>448</v>
      </c>
      <c r="I28" s="76" t="s">
        <v>607</v>
      </c>
      <c r="J28" s="118">
        <v>0</v>
      </c>
      <c r="K28" s="119">
        <v>608447.2854545454</v>
      </c>
      <c r="L28" s="120">
        <v>608447.2854545454</v>
      </c>
      <c r="M28" s="128">
        <v>1094</v>
      </c>
      <c r="N28" s="129">
        <v>4457</v>
      </c>
      <c r="O28" s="129">
        <v>1438</v>
      </c>
      <c r="P28" s="130">
        <v>6989</v>
      </c>
      <c r="Q28" s="114">
        <f>Tabela15[[#This Row],[COF_MUN]]/Tabela15[[#This Row],[Total de Alunos]]*Tabela15[[#This Row],[TtAlunosPré]]</f>
        <v>0</v>
      </c>
      <c r="R28" s="114">
        <f>Tabela15[[#This Row],[COF_NUTSIII]]/Tabela15[[#This Row],[Total de Alunos]]*Tabela15[[#This Row],[TtAlunosPré]]</f>
        <v>95241.283486517772</v>
      </c>
      <c r="S28" s="114">
        <f>Tabela15[[#This Row],[COF_NUTSIII+MUN]]/Tabela15[[#This Row],[Total de Alunos]]*Tabela15[[#This Row],[TtAlunosPré]]</f>
        <v>95241.283486517772</v>
      </c>
      <c r="T28" s="114">
        <f>Tabela15[[#This Row],[COF_MUN]]/Tabela15[[#This Row],[Total de Alunos]]*Tabela15[[#This Row],[TtAlunos_Básico]]</f>
        <v>0</v>
      </c>
      <c r="U28" s="114">
        <f>Tabela15[[#This Row],[COF_NUTSIII]]/Tabela15[[#This Row],[Total de Alunos]]*Tabela15[[#This Row],[TtAlunos_Básico]]</f>
        <v>388016.81946929591</v>
      </c>
      <c r="V28" s="114">
        <f>Tabela15[[#This Row],[COF_NUTSIII+MUN]]/Tabela15[[#This Row],[Total de Alunos]]*Tabela15[[#This Row],[TtAlunos_Básico]]</f>
        <v>388016.81946929591</v>
      </c>
      <c r="W28" s="114">
        <f>Tabela15[[#This Row],[COF_MUN]]/Tabela15[[#This Row],[Total de Alunos]]*Tabela15[[#This Row],[TtAlunos_Secundário]]</f>
        <v>0</v>
      </c>
      <c r="X28" s="114">
        <f>Tabela15[[#This Row],[COF_NUTSIII]]/Tabela15[[#This Row],[Total de Alunos]]*Tabela15[[#This Row],[TtAlunos_Secundário]]</f>
        <v>125189.18249873177</v>
      </c>
      <c r="Y28" s="114">
        <f>Tabela15[[#This Row],[COF_NUTSIII+MUN]]/Tabela15[[#This Row],[Total de Alunos]]*Tabela15[[#This Row],[TtAlunos_Secundário]]</f>
        <v>125189.18249873177</v>
      </c>
      <c r="AA28" s="146"/>
    </row>
    <row r="29" spans="1:29" x14ac:dyDescent="0.3">
      <c r="A29" s="76">
        <v>301</v>
      </c>
      <c r="B29" s="76" t="s">
        <v>350</v>
      </c>
      <c r="C29" s="76" t="s">
        <v>353</v>
      </c>
      <c r="D29" s="76" t="s">
        <v>408</v>
      </c>
      <c r="E29" s="76" t="s">
        <v>409</v>
      </c>
      <c r="F29" s="76" t="s">
        <v>330</v>
      </c>
      <c r="G29" s="76">
        <v>112</v>
      </c>
      <c r="H29" s="76" t="s">
        <v>463</v>
      </c>
      <c r="I29" s="76" t="s">
        <v>507</v>
      </c>
      <c r="J29" s="118">
        <v>191033.22</v>
      </c>
      <c r="K29" s="119">
        <v>44429.640000000007</v>
      </c>
      <c r="L29" s="120">
        <v>235462.86000000002</v>
      </c>
      <c r="M29" s="128">
        <v>352</v>
      </c>
      <c r="N29" s="129">
        <v>1426</v>
      </c>
      <c r="O29" s="129">
        <v>440</v>
      </c>
      <c r="P29" s="130">
        <v>2218</v>
      </c>
      <c r="Q29" s="114">
        <f>Tabela15[[#This Row],[COF_MUN]]/Tabela15[[#This Row],[Total de Alunos]]*Tabela15[[#This Row],[TtAlunosPré]]</f>
        <v>30317.264851217311</v>
      </c>
      <c r="R29" s="114">
        <f>Tabela15[[#This Row],[COF_NUTSIII]]/Tabela15[[#This Row],[Total de Alunos]]*Tabela15[[#This Row],[TtAlunosPré]]</f>
        <v>7051.0519747520302</v>
      </c>
      <c r="S29" s="114">
        <f>Tabela15[[#This Row],[COF_NUTSIII+MUN]]/Tabela15[[#This Row],[Total de Alunos]]*Tabela15[[#This Row],[TtAlunosPré]]</f>
        <v>37368.316825969341</v>
      </c>
      <c r="T29" s="114">
        <f>Tabela15[[#This Row],[COF_MUN]]/Tabela15[[#This Row],[Total de Alunos]]*Tabela15[[#This Row],[TtAlunos_Básico]]</f>
        <v>122819.37408476105</v>
      </c>
      <c r="U29" s="114">
        <f>Tabela15[[#This Row],[COF_NUTSIII]]/Tabela15[[#This Row],[Total de Alunos]]*Tabela15[[#This Row],[TtAlunos_Básico]]</f>
        <v>28564.773056807939</v>
      </c>
      <c r="V29" s="114">
        <f>Tabela15[[#This Row],[COF_NUTSIII+MUN]]/Tabela15[[#This Row],[Total de Alunos]]*Tabela15[[#This Row],[TtAlunos_Básico]]</f>
        <v>151384.147141569</v>
      </c>
      <c r="W29" s="114">
        <f>Tabela15[[#This Row],[COF_MUN]]/Tabela15[[#This Row],[Total de Alunos]]*Tabela15[[#This Row],[TtAlunos_Secundário]]</f>
        <v>37896.581064021637</v>
      </c>
      <c r="X29" s="114">
        <f>Tabela15[[#This Row],[COF_NUTSIII]]/Tabela15[[#This Row],[Total de Alunos]]*Tabela15[[#This Row],[TtAlunos_Secundário]]</f>
        <v>8813.8149684400378</v>
      </c>
      <c r="Y29" s="114">
        <f>Tabela15[[#This Row],[COF_NUTSIII+MUN]]/Tabela15[[#This Row],[Total de Alunos]]*Tabela15[[#This Row],[TtAlunos_Secundário]]</f>
        <v>46710.396032461678</v>
      </c>
      <c r="AA29" s="146"/>
    </row>
    <row r="30" spans="1:29" x14ac:dyDescent="0.3">
      <c r="A30" s="76">
        <v>103</v>
      </c>
      <c r="B30" s="76" t="s">
        <v>350</v>
      </c>
      <c r="C30" s="76" t="s">
        <v>353</v>
      </c>
      <c r="D30" s="76" t="s">
        <v>484</v>
      </c>
      <c r="E30" s="76" t="s">
        <v>485</v>
      </c>
      <c r="F30" s="76" t="s">
        <v>335</v>
      </c>
      <c r="G30" s="76" t="s">
        <v>304</v>
      </c>
      <c r="H30" s="76" t="s">
        <v>445</v>
      </c>
      <c r="I30" s="76" t="s">
        <v>571</v>
      </c>
      <c r="J30" s="118">
        <v>0</v>
      </c>
      <c r="K30" s="119">
        <v>261614.17909090911</v>
      </c>
      <c r="L30" s="120">
        <v>261614.17909090911</v>
      </c>
      <c r="M30" s="128">
        <v>617</v>
      </c>
      <c r="N30" s="129">
        <v>2222</v>
      </c>
      <c r="O30" s="129">
        <v>1041</v>
      </c>
      <c r="P30" s="130">
        <v>3880</v>
      </c>
      <c r="Q30" s="114">
        <f>Tabela15[[#This Row],[COF_MUN]]/Tabela15[[#This Row],[Total de Alunos]]*Tabela15[[#This Row],[TtAlunosPré]]</f>
        <v>0</v>
      </c>
      <c r="R30" s="114">
        <f>Tabela15[[#This Row],[COF_NUTSIII]]/Tabela15[[#This Row],[Total de Alunos]]*Tabela15[[#This Row],[TtAlunosPré]]</f>
        <v>41602.048582239921</v>
      </c>
      <c r="S30" s="114">
        <f>Tabela15[[#This Row],[COF_NUTSIII+MUN]]/Tabela15[[#This Row],[Total de Alunos]]*Tabela15[[#This Row],[TtAlunosPré]]</f>
        <v>41602.048582239921</v>
      </c>
      <c r="T30" s="114">
        <f>Tabela15[[#This Row],[COF_MUN]]/Tabela15[[#This Row],[Total de Alunos]]*Tabela15[[#This Row],[TtAlunos_Básico]]</f>
        <v>0</v>
      </c>
      <c r="U30" s="114">
        <f>Tabela15[[#This Row],[COF_NUTSIII]]/Tabela15[[#This Row],[Total de Alunos]]*Tabela15[[#This Row],[TtAlunos_Básico]]</f>
        <v>149821.31596391753</v>
      </c>
      <c r="V30" s="114">
        <f>Tabela15[[#This Row],[COF_NUTSIII+MUN]]/Tabela15[[#This Row],[Total de Alunos]]*Tabela15[[#This Row],[TtAlunos_Básico]]</f>
        <v>149821.31596391753</v>
      </c>
      <c r="W30" s="114">
        <f>Tabela15[[#This Row],[COF_MUN]]/Tabela15[[#This Row],[Total de Alunos]]*Tabela15[[#This Row],[TtAlunos_Secundário]]</f>
        <v>0</v>
      </c>
      <c r="X30" s="114">
        <f>Tabela15[[#This Row],[COF_NUTSIII]]/Tabela15[[#This Row],[Total de Alunos]]*Tabela15[[#This Row],[TtAlunos_Secundário]]</f>
        <v>70190.814544751644</v>
      </c>
      <c r="Y30" s="114">
        <f>Tabela15[[#This Row],[COF_NUTSIII+MUN]]/Tabela15[[#This Row],[Total de Alunos]]*Tabela15[[#This Row],[TtAlunos_Secundário]]</f>
        <v>70190.814544751644</v>
      </c>
      <c r="AA30" s="146"/>
    </row>
    <row r="31" spans="1:29" x14ac:dyDescent="0.3">
      <c r="A31" s="76">
        <v>1003</v>
      </c>
      <c r="B31" s="76" t="s">
        <v>350</v>
      </c>
      <c r="C31" s="76" t="s">
        <v>353</v>
      </c>
      <c r="D31" s="76" t="s">
        <v>484</v>
      </c>
      <c r="E31" s="76" t="s">
        <v>485</v>
      </c>
      <c r="F31" s="76" t="s">
        <v>337</v>
      </c>
      <c r="G31" s="76" t="s">
        <v>310</v>
      </c>
      <c r="H31" s="76" t="s">
        <v>556</v>
      </c>
      <c r="I31" s="76" t="s">
        <v>599</v>
      </c>
      <c r="J31" s="118">
        <v>0</v>
      </c>
      <c r="K31" s="119">
        <v>219794.57400000002</v>
      </c>
      <c r="L31" s="120">
        <v>219794.57400000002</v>
      </c>
      <c r="M31" s="128">
        <v>208</v>
      </c>
      <c r="N31" s="129">
        <v>942</v>
      </c>
      <c r="O31" s="129">
        <v>503</v>
      </c>
      <c r="P31" s="130">
        <v>1653</v>
      </c>
      <c r="Q31" s="114">
        <f>Tabela15[[#This Row],[COF_MUN]]/Tabela15[[#This Row],[Total de Alunos]]*Tabela15[[#This Row],[TtAlunosPré]]</f>
        <v>0</v>
      </c>
      <c r="R31" s="114">
        <f>Tabela15[[#This Row],[COF_NUTSIII]]/Tabela15[[#This Row],[Total de Alunos]]*Tabela15[[#This Row],[TtAlunosPré]]</f>
        <v>27657.151477313975</v>
      </c>
      <c r="S31" s="114">
        <f>Tabela15[[#This Row],[COF_NUTSIII+MUN]]/Tabela15[[#This Row],[Total de Alunos]]*Tabela15[[#This Row],[TtAlunosPré]]</f>
        <v>27657.151477313975</v>
      </c>
      <c r="T31" s="114">
        <f>Tabela15[[#This Row],[COF_MUN]]/Tabela15[[#This Row],[Total de Alunos]]*Tabela15[[#This Row],[TtAlunos_Básico]]</f>
        <v>0</v>
      </c>
      <c r="U31" s="114">
        <f>Tabela15[[#This Row],[COF_NUTSIII]]/Tabela15[[#This Row],[Total de Alunos]]*Tabela15[[#This Row],[TtAlunos_Básico]]</f>
        <v>125254.98409437388</v>
      </c>
      <c r="V31" s="114">
        <f>Tabela15[[#This Row],[COF_NUTSIII+MUN]]/Tabela15[[#This Row],[Total de Alunos]]*Tabela15[[#This Row],[TtAlunos_Básico]]</f>
        <v>125254.98409437388</v>
      </c>
      <c r="W31" s="114">
        <f>Tabela15[[#This Row],[COF_MUN]]/Tabela15[[#This Row],[Total de Alunos]]*Tabela15[[#This Row],[TtAlunos_Secundário]]</f>
        <v>0</v>
      </c>
      <c r="X31" s="114">
        <f>Tabela15[[#This Row],[COF_NUTSIII]]/Tabela15[[#This Row],[Total de Alunos]]*Tabela15[[#This Row],[TtAlunos_Secundário]]</f>
        <v>66882.438428312162</v>
      </c>
      <c r="Y31" s="114">
        <f>Tabela15[[#This Row],[COF_NUTSIII+MUN]]/Tabela15[[#This Row],[Total de Alunos]]*Tabela15[[#This Row],[TtAlunos_Secundário]]</f>
        <v>66882.438428312162</v>
      </c>
      <c r="AA31" s="146"/>
    </row>
    <row r="32" spans="1:29" x14ac:dyDescent="0.3">
      <c r="A32" s="76">
        <v>1601</v>
      </c>
      <c r="B32" s="76" t="s">
        <v>350</v>
      </c>
      <c r="C32" s="76" t="s">
        <v>353</v>
      </c>
      <c r="D32" s="76" t="s">
        <v>408</v>
      </c>
      <c r="E32" s="76" t="s">
        <v>409</v>
      </c>
      <c r="F32" s="76" t="s">
        <v>29</v>
      </c>
      <c r="G32" s="76">
        <v>111</v>
      </c>
      <c r="H32" s="76" t="s">
        <v>410</v>
      </c>
      <c r="I32" s="76" t="s">
        <v>411</v>
      </c>
      <c r="J32" s="118">
        <v>372883.95</v>
      </c>
      <c r="K32" s="119">
        <v>52435.949000000001</v>
      </c>
      <c r="L32" s="120">
        <v>425319.89900000003</v>
      </c>
      <c r="M32" s="128">
        <v>385</v>
      </c>
      <c r="N32" s="129">
        <v>1300</v>
      </c>
      <c r="O32" s="129">
        <v>596</v>
      </c>
      <c r="P32" s="130">
        <v>2281</v>
      </c>
      <c r="Q32" s="114">
        <f>Tabela15[[#This Row],[COF_MUN]]/Tabela15[[#This Row],[Total de Alunos]]*Tabela15[[#This Row],[TtAlunosPré]]</f>
        <v>62937.448816308635</v>
      </c>
      <c r="R32" s="114">
        <f>Tabela15[[#This Row],[COF_NUTSIII]]/Tabela15[[#This Row],[Total de Alunos]]*Tabela15[[#This Row],[TtAlunosPré]]</f>
        <v>8850.434180184131</v>
      </c>
      <c r="S32" s="114">
        <f>Tabela15[[#This Row],[COF_NUTSIII+MUN]]/Tabela15[[#This Row],[Total de Alunos]]*Tabela15[[#This Row],[TtAlunosPré]]</f>
        <v>71787.882996492772</v>
      </c>
      <c r="T32" s="114">
        <f>Tabela15[[#This Row],[COF_MUN]]/Tabela15[[#This Row],[Total de Alunos]]*Tabela15[[#This Row],[TtAlunos_Básico]]</f>
        <v>212516.06093818499</v>
      </c>
      <c r="U32" s="114">
        <f>Tabela15[[#This Row],[COF_NUTSIII]]/Tabela15[[#This Row],[Total de Alunos]]*Tabela15[[#This Row],[TtAlunos_Básico]]</f>
        <v>29884.582946076283</v>
      </c>
      <c r="V32" s="114">
        <f>Tabela15[[#This Row],[COF_NUTSIII+MUN]]/Tabela15[[#This Row],[Total de Alunos]]*Tabela15[[#This Row],[TtAlunos_Básico]]</f>
        <v>242400.64388426131</v>
      </c>
      <c r="W32" s="114">
        <f>Tabela15[[#This Row],[COF_MUN]]/Tabela15[[#This Row],[Total de Alunos]]*Tabela15[[#This Row],[TtAlunos_Secundário]]</f>
        <v>97430.440245506354</v>
      </c>
      <c r="X32" s="114">
        <f>Tabela15[[#This Row],[COF_NUTSIII]]/Tabela15[[#This Row],[Total de Alunos]]*Tabela15[[#This Row],[TtAlunos_Secundário]]</f>
        <v>13700.931873739588</v>
      </c>
      <c r="Y32" s="114">
        <f>Tabela15[[#This Row],[COF_NUTSIII+MUN]]/Tabela15[[#This Row],[Total de Alunos]]*Tabela15[[#This Row],[TtAlunos_Secundário]]</f>
        <v>111131.37211924596</v>
      </c>
      <c r="AA32" s="146"/>
    </row>
    <row r="33" spans="1:27" x14ac:dyDescent="0.3">
      <c r="A33" s="76">
        <v>601</v>
      </c>
      <c r="B33" s="76" t="s">
        <v>350</v>
      </c>
      <c r="C33" s="76" t="s">
        <v>353</v>
      </c>
      <c r="D33" s="76" t="s">
        <v>484</v>
      </c>
      <c r="E33" s="76" t="s">
        <v>485</v>
      </c>
      <c r="F33" s="76" t="s">
        <v>336</v>
      </c>
      <c r="G33" s="76" t="s">
        <v>314</v>
      </c>
      <c r="H33" s="76" t="s">
        <v>579</v>
      </c>
      <c r="I33" s="76" t="s">
        <v>580</v>
      </c>
      <c r="J33" s="118">
        <v>0</v>
      </c>
      <c r="K33" s="119">
        <v>331258.91315789474</v>
      </c>
      <c r="L33" s="120">
        <v>331258.91315789474</v>
      </c>
      <c r="M33" s="128">
        <v>220</v>
      </c>
      <c r="N33" s="129">
        <v>733</v>
      </c>
      <c r="O33" s="129">
        <v>311</v>
      </c>
      <c r="P33" s="130">
        <v>1264</v>
      </c>
      <c r="Q33" s="114">
        <f>Tabela15[[#This Row],[COF_MUN]]/Tabela15[[#This Row],[Total de Alunos]]*Tabela15[[#This Row],[TtAlunosPré]]</f>
        <v>0</v>
      </c>
      <c r="R33" s="114">
        <f>Tabela15[[#This Row],[COF_NUTSIII]]/Tabela15[[#This Row],[Total de Alunos]]*Tabela15[[#This Row],[TtAlunosPré]]</f>
        <v>57655.823492671552</v>
      </c>
      <c r="S33" s="114">
        <f>Tabela15[[#This Row],[COF_NUTSIII+MUN]]/Tabela15[[#This Row],[Total de Alunos]]*Tabela15[[#This Row],[TtAlunosPré]]</f>
        <v>57655.823492671552</v>
      </c>
      <c r="T33" s="114">
        <f>Tabela15[[#This Row],[COF_MUN]]/Tabela15[[#This Row],[Total de Alunos]]*Tabela15[[#This Row],[TtAlunos_Básico]]</f>
        <v>0</v>
      </c>
      <c r="U33" s="114">
        <f>Tabela15[[#This Row],[COF_NUTSIII]]/Tabela15[[#This Row],[Total de Alunos]]*Tabela15[[#This Row],[TtAlunos_Básico]]</f>
        <v>192098.72100058294</v>
      </c>
      <c r="V33" s="114">
        <f>Tabela15[[#This Row],[COF_NUTSIII+MUN]]/Tabela15[[#This Row],[Total de Alunos]]*Tabela15[[#This Row],[TtAlunos_Básico]]</f>
        <v>192098.72100058294</v>
      </c>
      <c r="W33" s="114">
        <f>Tabela15[[#This Row],[COF_MUN]]/Tabela15[[#This Row],[Total de Alunos]]*Tabela15[[#This Row],[TtAlunos_Secundário]]</f>
        <v>0</v>
      </c>
      <c r="X33" s="114">
        <f>Tabela15[[#This Row],[COF_NUTSIII]]/Tabela15[[#This Row],[Total de Alunos]]*Tabela15[[#This Row],[TtAlunos_Secundário]]</f>
        <v>81504.368664640235</v>
      </c>
      <c r="Y33" s="114">
        <f>Tabela15[[#This Row],[COF_NUTSIII+MUN]]/Tabela15[[#This Row],[Total de Alunos]]*Tabela15[[#This Row],[TtAlunos_Secundário]]</f>
        <v>81504.368664640235</v>
      </c>
      <c r="AA33" s="146"/>
    </row>
    <row r="34" spans="1:27" x14ac:dyDescent="0.3">
      <c r="A34" s="76">
        <v>1801</v>
      </c>
      <c r="B34" s="76" t="s">
        <v>350</v>
      </c>
      <c r="C34" s="76" t="s">
        <v>353</v>
      </c>
      <c r="D34" s="76" t="s">
        <v>408</v>
      </c>
      <c r="E34" s="76" t="s">
        <v>409</v>
      </c>
      <c r="F34" s="76" t="s">
        <v>331</v>
      </c>
      <c r="G34" s="76" t="s">
        <v>301</v>
      </c>
      <c r="H34" s="76" t="s">
        <v>513</v>
      </c>
      <c r="I34" s="76" t="s">
        <v>514</v>
      </c>
      <c r="J34" s="118">
        <v>250389.91</v>
      </c>
      <c r="K34" s="119">
        <v>11835.449999999999</v>
      </c>
      <c r="L34" s="120">
        <v>262225.36</v>
      </c>
      <c r="M34" s="128">
        <v>106</v>
      </c>
      <c r="N34" s="129">
        <v>359</v>
      </c>
      <c r="O34" s="129">
        <v>125</v>
      </c>
      <c r="P34" s="130">
        <v>590</v>
      </c>
      <c r="Q34" s="114">
        <f>Tabela15[[#This Row],[COF_MUN]]/Tabela15[[#This Row],[Total de Alunos]]*Tabela15[[#This Row],[TtAlunosPré]]</f>
        <v>44985.305864406779</v>
      </c>
      <c r="R34" s="114">
        <f>Tabela15[[#This Row],[COF_NUTSIII]]/Tabela15[[#This Row],[Total de Alunos]]*Tabela15[[#This Row],[TtAlunosPré]]</f>
        <v>2126.368983050847</v>
      </c>
      <c r="S34" s="114">
        <f>Tabela15[[#This Row],[COF_NUTSIII+MUN]]/Tabela15[[#This Row],[Total de Alunos]]*Tabela15[[#This Row],[TtAlunosPré]]</f>
        <v>47111.674847457623</v>
      </c>
      <c r="T34" s="114">
        <f>Tabela15[[#This Row],[COF_MUN]]/Tabela15[[#This Row],[Total de Alunos]]*Tabela15[[#This Row],[TtAlunos_Básico]]</f>
        <v>152355.89438983053</v>
      </c>
      <c r="U34" s="114">
        <f>Tabela15[[#This Row],[COF_NUTSIII]]/Tabela15[[#This Row],[Total de Alunos]]*Tabela15[[#This Row],[TtAlunos_Básico]]</f>
        <v>7201.5704237288119</v>
      </c>
      <c r="V34" s="114">
        <f>Tabela15[[#This Row],[COF_NUTSIII+MUN]]/Tabela15[[#This Row],[Total de Alunos]]*Tabela15[[#This Row],[TtAlunos_Básico]]</f>
        <v>159557.46481355932</v>
      </c>
      <c r="W34" s="114">
        <f>Tabela15[[#This Row],[COF_MUN]]/Tabela15[[#This Row],[Total de Alunos]]*Tabela15[[#This Row],[TtAlunos_Secundário]]</f>
        <v>53048.709745762717</v>
      </c>
      <c r="X34" s="114">
        <f>Tabela15[[#This Row],[COF_NUTSIII]]/Tabela15[[#This Row],[Total de Alunos]]*Tabela15[[#This Row],[TtAlunos_Secundário]]</f>
        <v>2507.5105932203387</v>
      </c>
      <c r="Y34" s="114">
        <f>Tabela15[[#This Row],[COF_NUTSIII+MUN]]/Tabela15[[#This Row],[Total de Alunos]]*Tabela15[[#This Row],[TtAlunos_Secundário]]</f>
        <v>55556.220338983047</v>
      </c>
      <c r="AA34" s="146"/>
    </row>
    <row r="35" spans="1:27" x14ac:dyDescent="0.3">
      <c r="A35" s="76">
        <v>104</v>
      </c>
      <c r="B35" s="76" t="s">
        <v>350</v>
      </c>
      <c r="C35" s="76" t="s">
        <v>353</v>
      </c>
      <c r="D35" s="76" t="s">
        <v>408</v>
      </c>
      <c r="E35" s="76" t="s">
        <v>409</v>
      </c>
      <c r="F35" s="76" t="s">
        <v>325</v>
      </c>
      <c r="G35" s="76" t="s">
        <v>299</v>
      </c>
      <c r="H35" s="76" t="s">
        <v>445</v>
      </c>
      <c r="I35" s="76" t="s">
        <v>446</v>
      </c>
      <c r="J35" s="118">
        <v>120723.18</v>
      </c>
      <c r="K35" s="119">
        <v>52941.176470588238</v>
      </c>
      <c r="L35" s="120">
        <v>173664.35647058825</v>
      </c>
      <c r="M35" s="128">
        <v>496</v>
      </c>
      <c r="N35" s="129">
        <v>1899</v>
      </c>
      <c r="O35" s="129">
        <v>562</v>
      </c>
      <c r="P35" s="130">
        <v>2957</v>
      </c>
      <c r="Q35" s="114">
        <f>Tabela15[[#This Row],[COF_MUN]]/Tabela15[[#This Row],[Total de Alunos]]*Tabela15[[#This Row],[TtAlunosPré]]</f>
        <v>20249.813080825159</v>
      </c>
      <c r="R35" s="114">
        <f>Tabela15[[#This Row],[COF_NUTSIII]]/Tabela15[[#This Row],[Total de Alunos]]*Tabela15[[#This Row],[TtAlunosPré]]</f>
        <v>8880.2243927669151</v>
      </c>
      <c r="S35" s="114">
        <f>Tabela15[[#This Row],[COF_NUTSIII+MUN]]/Tabela15[[#This Row],[Total de Alunos]]*Tabela15[[#This Row],[TtAlunosPré]]</f>
        <v>29130.037473592074</v>
      </c>
      <c r="T35" s="114">
        <f>Tabela15[[#This Row],[COF_MUN]]/Tabela15[[#This Row],[Total de Alunos]]*Tabela15[[#This Row],[TtAlunos_Básico]]</f>
        <v>77529.022259046324</v>
      </c>
      <c r="U35" s="114">
        <f>Tabela15[[#This Row],[COF_NUTSIII]]/Tabela15[[#This Row],[Total de Alunos]]*Tabela15[[#This Row],[TtAlunos_Básico]]</f>
        <v>33999.084923113653</v>
      </c>
      <c r="V35" s="114">
        <f>Tabela15[[#This Row],[COF_NUTSIII+MUN]]/Tabela15[[#This Row],[Total de Alunos]]*Tabela15[[#This Row],[TtAlunos_Básico]]</f>
        <v>111528.10718215998</v>
      </c>
      <c r="W35" s="114">
        <f>Tabela15[[#This Row],[COF_MUN]]/Tabela15[[#This Row],[Total de Alunos]]*Tabela15[[#This Row],[TtAlunos_Secundário]]</f>
        <v>22944.344660128507</v>
      </c>
      <c r="X35" s="114">
        <f>Tabela15[[#This Row],[COF_NUTSIII]]/Tabela15[[#This Row],[Total de Alunos]]*Tabela15[[#This Row],[TtAlunos_Secundário]]</f>
        <v>10061.867154707674</v>
      </c>
      <c r="Y35" s="114">
        <f>Tabela15[[#This Row],[COF_NUTSIII+MUN]]/Tabela15[[#This Row],[Total de Alunos]]*Tabela15[[#This Row],[TtAlunos_Secundário]]</f>
        <v>33006.211814836184</v>
      </c>
      <c r="AA35" s="146"/>
    </row>
    <row r="36" spans="1:27" x14ac:dyDescent="0.3">
      <c r="A36" s="76">
        <v>702</v>
      </c>
      <c r="B36" s="76" t="s">
        <v>350</v>
      </c>
      <c r="C36" s="76" t="s">
        <v>353</v>
      </c>
      <c r="D36" s="76" t="s">
        <v>354</v>
      </c>
      <c r="E36" s="76" t="s">
        <v>355</v>
      </c>
      <c r="F36" s="76" t="s">
        <v>319</v>
      </c>
      <c r="G36" s="76">
        <v>187</v>
      </c>
      <c r="H36" s="76" t="s">
        <v>356</v>
      </c>
      <c r="I36" s="76" t="s">
        <v>358</v>
      </c>
      <c r="J36" s="118">
        <v>0</v>
      </c>
      <c r="K36" s="119">
        <v>40190.05071428571</v>
      </c>
      <c r="L36" s="120">
        <v>40190.05071428571</v>
      </c>
      <c r="M36" s="128">
        <v>119</v>
      </c>
      <c r="N36" s="129">
        <v>427</v>
      </c>
      <c r="O36" s="129">
        <v>111</v>
      </c>
      <c r="P36" s="130">
        <v>657</v>
      </c>
      <c r="Q36" s="114">
        <f>Tabela15[[#This Row],[COF_MUN]]/Tabela15[[#This Row],[Total de Alunos]]*Tabela15[[#This Row],[TtAlunosPré]]</f>
        <v>0</v>
      </c>
      <c r="R36" s="114">
        <f>Tabela15[[#This Row],[COF_NUTSIII]]/Tabela15[[#This Row],[Total de Alunos]]*Tabela15[[#This Row],[TtAlunosPré]]</f>
        <v>7279.4764611872133</v>
      </c>
      <c r="S36" s="114">
        <f>Tabela15[[#This Row],[COF_NUTSIII+MUN]]/Tabela15[[#This Row],[Total de Alunos]]*Tabela15[[#This Row],[TtAlunosPré]]</f>
        <v>7279.4764611872133</v>
      </c>
      <c r="T36" s="114">
        <f>Tabela15[[#This Row],[COF_MUN]]/Tabela15[[#This Row],[Total de Alunos]]*Tabela15[[#This Row],[TtAlunos_Básico]]</f>
        <v>0</v>
      </c>
      <c r="U36" s="114">
        <f>Tabela15[[#This Row],[COF_NUTSIII]]/Tabela15[[#This Row],[Total de Alunos]]*Tabela15[[#This Row],[TtAlunos_Básico]]</f>
        <v>26120.47436073059</v>
      </c>
      <c r="V36" s="114">
        <f>Tabela15[[#This Row],[COF_NUTSIII+MUN]]/Tabela15[[#This Row],[Total de Alunos]]*Tabela15[[#This Row],[TtAlunos_Básico]]</f>
        <v>26120.47436073059</v>
      </c>
      <c r="W36" s="114">
        <f>Tabela15[[#This Row],[COF_MUN]]/Tabela15[[#This Row],[Total de Alunos]]*Tabela15[[#This Row],[TtAlunos_Secundário]]</f>
        <v>0</v>
      </c>
      <c r="X36" s="114">
        <f>Tabela15[[#This Row],[COF_NUTSIII]]/Tabela15[[#This Row],[Total de Alunos]]*Tabela15[[#This Row],[TtAlunos_Secundário]]</f>
        <v>6790.0998923679053</v>
      </c>
      <c r="Y36" s="114">
        <f>Tabela15[[#This Row],[COF_NUTSIII+MUN]]/Tabela15[[#This Row],[Total de Alunos]]*Tabela15[[#This Row],[TtAlunos_Secundário]]</f>
        <v>6790.0998923679053</v>
      </c>
      <c r="AA36" s="146"/>
    </row>
    <row r="37" spans="1:27" x14ac:dyDescent="0.3">
      <c r="A37" s="76">
        <v>1202</v>
      </c>
      <c r="B37" s="76" t="s">
        <v>350</v>
      </c>
      <c r="C37" s="76" t="s">
        <v>353</v>
      </c>
      <c r="D37" s="76" t="s">
        <v>354</v>
      </c>
      <c r="E37" s="76" t="s">
        <v>355</v>
      </c>
      <c r="F37" s="76" t="s">
        <v>322</v>
      </c>
      <c r="G37" s="76">
        <v>186</v>
      </c>
      <c r="H37" s="76" t="s">
        <v>393</v>
      </c>
      <c r="I37" s="76" t="s">
        <v>395</v>
      </c>
      <c r="J37" s="118">
        <v>0</v>
      </c>
      <c r="K37" s="119">
        <v>30017.989999999998</v>
      </c>
      <c r="L37" s="120">
        <v>30017.989999999998</v>
      </c>
      <c r="M37" s="128">
        <v>66</v>
      </c>
      <c r="N37" s="129">
        <v>203</v>
      </c>
      <c r="O37" s="129">
        <v>0</v>
      </c>
      <c r="P37" s="130">
        <v>269</v>
      </c>
      <c r="Q37" s="114">
        <f>Tabela15[[#This Row],[COF_MUN]]/Tabela15[[#This Row],[Total de Alunos]]*Tabela15[[#This Row],[TtAlunosPré]]</f>
        <v>0</v>
      </c>
      <c r="R37" s="114">
        <f>Tabela15[[#This Row],[COF_NUTSIII]]/Tabela15[[#This Row],[Total de Alunos]]*Tabela15[[#This Row],[TtAlunosPré]]</f>
        <v>7365.0086988847579</v>
      </c>
      <c r="S37" s="114">
        <f>Tabela15[[#This Row],[COF_NUTSIII+MUN]]/Tabela15[[#This Row],[Total de Alunos]]*Tabela15[[#This Row],[TtAlunosPré]]</f>
        <v>7365.0086988847579</v>
      </c>
      <c r="T37" s="114">
        <f>Tabela15[[#This Row],[COF_MUN]]/Tabela15[[#This Row],[Total de Alunos]]*Tabela15[[#This Row],[TtAlunos_Básico]]</f>
        <v>0</v>
      </c>
      <c r="U37" s="114">
        <f>Tabela15[[#This Row],[COF_NUTSIII]]/Tabela15[[#This Row],[Total de Alunos]]*Tabela15[[#This Row],[TtAlunos_Básico]]</f>
        <v>22652.98130111524</v>
      </c>
      <c r="V37" s="114">
        <f>Tabela15[[#This Row],[COF_NUTSIII+MUN]]/Tabela15[[#This Row],[Total de Alunos]]*Tabela15[[#This Row],[TtAlunos_Básico]]</f>
        <v>22652.98130111524</v>
      </c>
      <c r="W37" s="114">
        <f>Tabela15[[#This Row],[COF_MUN]]/Tabela15[[#This Row],[Total de Alunos]]*Tabela15[[#This Row],[TtAlunos_Secundário]]</f>
        <v>0</v>
      </c>
      <c r="X37" s="114">
        <f>Tabela15[[#This Row],[COF_NUTSIII]]/Tabela15[[#This Row],[Total de Alunos]]*Tabela15[[#This Row],[TtAlunos_Secundário]]</f>
        <v>0</v>
      </c>
      <c r="Y37" s="114">
        <f>Tabela15[[#This Row],[COF_NUTSIII+MUN]]/Tabela15[[#This Row],[Total de Alunos]]*Tabela15[[#This Row],[TtAlunos_Secundário]]</f>
        <v>0</v>
      </c>
      <c r="AA37" s="146"/>
    </row>
    <row r="38" spans="1:27" x14ac:dyDescent="0.3">
      <c r="A38" s="76">
        <v>1102</v>
      </c>
      <c r="B38" s="76" t="s">
        <v>350</v>
      </c>
      <c r="C38" s="76" t="s">
        <v>353</v>
      </c>
      <c r="D38" s="76" t="s">
        <v>484</v>
      </c>
      <c r="E38" s="76" t="s">
        <v>485</v>
      </c>
      <c r="F38" s="76" t="s">
        <v>334</v>
      </c>
      <c r="G38" s="76" t="s">
        <v>302</v>
      </c>
      <c r="H38" s="76" t="s">
        <v>427</v>
      </c>
      <c r="I38" s="76" t="s">
        <v>559</v>
      </c>
      <c r="J38" s="118">
        <v>0</v>
      </c>
      <c r="K38" s="119">
        <v>313016.76416666666</v>
      </c>
      <c r="L38" s="120">
        <v>313016.76416666666</v>
      </c>
      <c r="M38" s="128">
        <v>409</v>
      </c>
      <c r="N38" s="129">
        <v>1838</v>
      </c>
      <c r="O38" s="129">
        <v>681</v>
      </c>
      <c r="P38" s="130">
        <v>2928</v>
      </c>
      <c r="Q38" s="114">
        <f>Tabela15[[#This Row],[COF_MUN]]/Tabela15[[#This Row],[Total de Alunos]]*Tabela15[[#This Row],[TtAlunosPré]]</f>
        <v>0</v>
      </c>
      <c r="R38" s="114">
        <f>Tabela15[[#This Row],[COF_NUTSIII]]/Tabela15[[#This Row],[Total de Alunos]]*Tabela15[[#This Row],[TtAlunosPré]]</f>
        <v>43723.994721368399</v>
      </c>
      <c r="S38" s="114">
        <f>Tabela15[[#This Row],[COF_NUTSIII+MUN]]/Tabela15[[#This Row],[Total de Alunos]]*Tabela15[[#This Row],[TtAlunosPré]]</f>
        <v>43723.994721368399</v>
      </c>
      <c r="T38" s="114">
        <f>Tabela15[[#This Row],[COF_MUN]]/Tabela15[[#This Row],[Total de Alunos]]*Tabela15[[#This Row],[TtAlunos_Básico]]</f>
        <v>0</v>
      </c>
      <c r="U38" s="114">
        <f>Tabela15[[#This Row],[COF_NUTSIII]]/Tabela15[[#This Row],[Total de Alunos]]*Tabela15[[#This Row],[TtAlunos_Básico]]</f>
        <v>196490.71466473132</v>
      </c>
      <c r="V38" s="114">
        <f>Tabela15[[#This Row],[COF_NUTSIII+MUN]]/Tabela15[[#This Row],[Total de Alunos]]*Tabela15[[#This Row],[TtAlunos_Básico]]</f>
        <v>196490.71466473132</v>
      </c>
      <c r="W38" s="114">
        <f>Tabela15[[#This Row],[COF_MUN]]/Tabela15[[#This Row],[Total de Alunos]]*Tabela15[[#This Row],[TtAlunos_Secundário]]</f>
        <v>0</v>
      </c>
      <c r="X38" s="114">
        <f>Tabela15[[#This Row],[COF_NUTSIII]]/Tabela15[[#This Row],[Total de Alunos]]*Tabela15[[#This Row],[TtAlunos_Secundário]]</f>
        <v>72802.054780566934</v>
      </c>
      <c r="Y38" s="114">
        <f>Tabela15[[#This Row],[COF_NUTSIII+MUN]]/Tabela15[[#This Row],[Total de Alunos]]*Tabela15[[#This Row],[TtAlunos_Secundário]]</f>
        <v>72802.054780566934</v>
      </c>
      <c r="AA38" s="146"/>
    </row>
    <row r="39" spans="1:27" x14ac:dyDescent="0.3">
      <c r="A39" s="76">
        <v>105</v>
      </c>
      <c r="B39" s="76" t="s">
        <v>350</v>
      </c>
      <c r="C39" s="76" t="s">
        <v>353</v>
      </c>
      <c r="D39" s="76" t="s">
        <v>484</v>
      </c>
      <c r="E39" s="76" t="s">
        <v>485</v>
      </c>
      <c r="F39" s="76" t="s">
        <v>335</v>
      </c>
      <c r="G39" s="76" t="s">
        <v>304</v>
      </c>
      <c r="H39" s="76" t="s">
        <v>445</v>
      </c>
      <c r="I39" s="76" t="s">
        <v>445</v>
      </c>
      <c r="J39" s="118">
        <v>0</v>
      </c>
      <c r="K39" s="119">
        <v>261614.17909090911</v>
      </c>
      <c r="L39" s="120">
        <v>261614.17909090911</v>
      </c>
      <c r="M39" s="128">
        <v>2199</v>
      </c>
      <c r="N39" s="129">
        <v>7717</v>
      </c>
      <c r="O39" s="129">
        <v>3282</v>
      </c>
      <c r="P39" s="130">
        <v>13198</v>
      </c>
      <c r="Q39" s="114">
        <f>Tabela15[[#This Row],[COF_MUN]]/Tabela15[[#This Row],[Total de Alunos]]*Tabela15[[#This Row],[TtAlunosPré]]</f>
        <v>0</v>
      </c>
      <c r="R39" s="114">
        <f>Tabela15[[#This Row],[COF_NUTSIII]]/Tabela15[[#This Row],[Total de Alunos]]*Tabela15[[#This Row],[TtAlunosPré]]</f>
        <v>43589.148342241941</v>
      </c>
      <c r="S39" s="114">
        <f>Tabela15[[#This Row],[COF_NUTSIII+MUN]]/Tabela15[[#This Row],[Total de Alunos]]*Tabela15[[#This Row],[TtAlunosPré]]</f>
        <v>43589.148342241941</v>
      </c>
      <c r="T39" s="114">
        <f>Tabela15[[#This Row],[COF_MUN]]/Tabela15[[#This Row],[Total de Alunos]]*Tabela15[[#This Row],[TtAlunos_Básico]]</f>
        <v>0</v>
      </c>
      <c r="U39" s="114">
        <f>Tabela15[[#This Row],[COF_NUTSIII]]/Tabela15[[#This Row],[Total de Alunos]]*Tabela15[[#This Row],[TtAlunos_Básico]]</f>
        <v>152968.37551481629</v>
      </c>
      <c r="V39" s="114">
        <f>Tabela15[[#This Row],[COF_NUTSIII+MUN]]/Tabela15[[#This Row],[Total de Alunos]]*Tabela15[[#This Row],[TtAlunos_Básico]]</f>
        <v>152968.37551481629</v>
      </c>
      <c r="W39" s="114">
        <f>Tabela15[[#This Row],[COF_MUN]]/Tabela15[[#This Row],[Total de Alunos]]*Tabela15[[#This Row],[TtAlunos_Secundário]]</f>
        <v>0</v>
      </c>
      <c r="X39" s="114">
        <f>Tabela15[[#This Row],[COF_NUTSIII]]/Tabela15[[#This Row],[Total de Alunos]]*Tabela15[[#This Row],[TtAlunos_Secundário]]</f>
        <v>65056.655233850863</v>
      </c>
      <c r="Y39" s="114">
        <f>Tabela15[[#This Row],[COF_NUTSIII+MUN]]/Tabela15[[#This Row],[Total de Alunos]]*Tabela15[[#This Row],[TtAlunos_Secundário]]</f>
        <v>65056.655233850863</v>
      </c>
      <c r="AA39" s="146"/>
    </row>
    <row r="40" spans="1:27" x14ac:dyDescent="0.3">
      <c r="A40" s="76">
        <v>1203</v>
      </c>
      <c r="B40" s="76" t="s">
        <v>350</v>
      </c>
      <c r="C40" s="76" t="s">
        <v>353</v>
      </c>
      <c r="D40" s="76" t="s">
        <v>354</v>
      </c>
      <c r="E40" s="76" t="s">
        <v>355</v>
      </c>
      <c r="F40" s="76" t="s">
        <v>322</v>
      </c>
      <c r="G40" s="76">
        <v>186</v>
      </c>
      <c r="H40" s="76" t="s">
        <v>393</v>
      </c>
      <c r="I40" s="76" t="s">
        <v>396</v>
      </c>
      <c r="J40" s="118">
        <v>308548.84999999998</v>
      </c>
      <c r="K40" s="119">
        <v>30017.989999999998</v>
      </c>
      <c r="L40" s="120">
        <v>338566.83999999997</v>
      </c>
      <c r="M40" s="128">
        <v>82</v>
      </c>
      <c r="N40" s="129">
        <v>259</v>
      </c>
      <c r="O40" s="129">
        <v>0</v>
      </c>
      <c r="P40" s="130">
        <v>341</v>
      </c>
      <c r="Q40" s="114">
        <f>Tabela15[[#This Row],[COF_MUN]]/Tabela15[[#This Row],[Total de Alunos]]*Tabela15[[#This Row],[TtAlunosPré]]</f>
        <v>74196.497653958941</v>
      </c>
      <c r="R40" s="114">
        <f>Tabela15[[#This Row],[COF_NUTSIII]]/Tabela15[[#This Row],[Total de Alunos]]*Tabela15[[#This Row],[TtAlunosPré]]</f>
        <v>7218.4022873900285</v>
      </c>
      <c r="S40" s="114">
        <f>Tabela15[[#This Row],[COF_NUTSIII+MUN]]/Tabela15[[#This Row],[Total de Alunos]]*Tabela15[[#This Row],[TtAlunosPré]]</f>
        <v>81414.899941348966</v>
      </c>
      <c r="T40" s="114">
        <f>Tabela15[[#This Row],[COF_MUN]]/Tabela15[[#This Row],[Total de Alunos]]*Tabela15[[#This Row],[TtAlunos_Básico]]</f>
        <v>234352.35234604104</v>
      </c>
      <c r="U40" s="114">
        <f>Tabela15[[#This Row],[COF_NUTSIII]]/Tabela15[[#This Row],[Total de Alunos]]*Tabela15[[#This Row],[TtAlunos_Básico]]</f>
        <v>22799.587712609966</v>
      </c>
      <c r="V40" s="114">
        <f>Tabela15[[#This Row],[COF_NUTSIII+MUN]]/Tabela15[[#This Row],[Total de Alunos]]*Tabela15[[#This Row],[TtAlunos_Básico]]</f>
        <v>257151.940058651</v>
      </c>
      <c r="W40" s="114">
        <f>Tabela15[[#This Row],[COF_MUN]]/Tabela15[[#This Row],[Total de Alunos]]*Tabela15[[#This Row],[TtAlunos_Secundário]]</f>
        <v>0</v>
      </c>
      <c r="X40" s="114">
        <f>Tabela15[[#This Row],[COF_NUTSIII]]/Tabela15[[#This Row],[Total de Alunos]]*Tabela15[[#This Row],[TtAlunos_Secundário]]</f>
        <v>0</v>
      </c>
      <c r="Y40" s="114">
        <f>Tabela15[[#This Row],[COF_NUTSIII+MUN]]/Tabela15[[#This Row],[Total de Alunos]]*Tabela15[[#This Row],[TtAlunos_Secundário]]</f>
        <v>0</v>
      </c>
      <c r="AA40" s="146"/>
    </row>
    <row r="41" spans="1:27" x14ac:dyDescent="0.3">
      <c r="A41" s="76">
        <v>1103</v>
      </c>
      <c r="B41" s="76" t="s">
        <v>350</v>
      </c>
      <c r="C41" s="76" t="s">
        <v>353</v>
      </c>
      <c r="D41" s="76" t="s">
        <v>354</v>
      </c>
      <c r="E41" s="76" t="s">
        <v>355</v>
      </c>
      <c r="F41" s="76" t="s">
        <v>332</v>
      </c>
      <c r="G41" s="76">
        <v>185</v>
      </c>
      <c r="H41" s="76" t="s">
        <v>427</v>
      </c>
      <c r="I41" s="76" t="s">
        <v>535</v>
      </c>
      <c r="J41" s="118">
        <v>0</v>
      </c>
      <c r="K41" s="119">
        <v>330088.81818181818</v>
      </c>
      <c r="L41" s="120">
        <v>330088.81818181818</v>
      </c>
      <c r="M41" s="128">
        <v>603</v>
      </c>
      <c r="N41" s="129">
        <v>1911</v>
      </c>
      <c r="O41" s="129">
        <v>410</v>
      </c>
      <c r="P41" s="130">
        <v>2924</v>
      </c>
      <c r="Q41" s="114">
        <f>Tabela15[[#This Row],[COF_MUN]]/Tabela15[[#This Row],[Total de Alunos]]*Tabela15[[#This Row],[TtAlunosPré]]</f>
        <v>0</v>
      </c>
      <c r="R41" s="114">
        <f>Tabela15[[#This Row],[COF_NUTSIII]]/Tabela15[[#This Row],[Total de Alunos]]*Tabela15[[#This Row],[TtAlunosPré]]</f>
        <v>68072.352039547317</v>
      </c>
      <c r="S41" s="114">
        <f>Tabela15[[#This Row],[COF_NUTSIII+MUN]]/Tabela15[[#This Row],[Total de Alunos]]*Tabela15[[#This Row],[TtAlunosPré]]</f>
        <v>68072.352039547317</v>
      </c>
      <c r="T41" s="114">
        <f>Tabela15[[#This Row],[COF_MUN]]/Tabela15[[#This Row],[Total de Alunos]]*Tabela15[[#This Row],[TtAlunos_Básico]]</f>
        <v>0</v>
      </c>
      <c r="U41" s="114">
        <f>Tabela15[[#This Row],[COF_NUTSIII]]/Tabela15[[#This Row],[Total de Alunos]]*Tabela15[[#This Row],[TtAlunos_Básico]]</f>
        <v>215731.78233428678</v>
      </c>
      <c r="V41" s="114">
        <f>Tabela15[[#This Row],[COF_NUTSIII+MUN]]/Tabela15[[#This Row],[Total de Alunos]]*Tabela15[[#This Row],[TtAlunos_Básico]]</f>
        <v>215731.78233428678</v>
      </c>
      <c r="W41" s="114">
        <f>Tabela15[[#This Row],[COF_MUN]]/Tabela15[[#This Row],[Total de Alunos]]*Tabela15[[#This Row],[TtAlunos_Secundário]]</f>
        <v>0</v>
      </c>
      <c r="X41" s="114">
        <f>Tabela15[[#This Row],[COF_NUTSIII]]/Tabela15[[#This Row],[Total de Alunos]]*Tabela15[[#This Row],[TtAlunos_Secundário]]</f>
        <v>46284.683807984082</v>
      </c>
      <c r="Y41" s="114">
        <f>Tabela15[[#This Row],[COF_NUTSIII+MUN]]/Tabela15[[#This Row],[Total de Alunos]]*Tabela15[[#This Row],[TtAlunos_Secundário]]</f>
        <v>46284.683807984082</v>
      </c>
      <c r="AA41" s="146"/>
    </row>
    <row r="42" spans="1:27" x14ac:dyDescent="0.3">
      <c r="A42" s="76">
        <v>1302</v>
      </c>
      <c r="B42" s="76" t="s">
        <v>350</v>
      </c>
      <c r="C42" s="76" t="s">
        <v>353</v>
      </c>
      <c r="D42" s="76" t="s">
        <v>408</v>
      </c>
      <c r="E42" s="76" t="s">
        <v>409</v>
      </c>
      <c r="F42" s="76" t="s">
        <v>338</v>
      </c>
      <c r="G42" s="76" t="s">
        <v>296</v>
      </c>
      <c r="H42" s="76" t="s">
        <v>448</v>
      </c>
      <c r="I42" s="76" t="s">
        <v>608</v>
      </c>
      <c r="J42" s="118">
        <v>0</v>
      </c>
      <c r="K42" s="119">
        <v>608447.2854545454</v>
      </c>
      <c r="L42" s="120">
        <v>608447.2854545454</v>
      </c>
      <c r="M42" s="128">
        <v>333</v>
      </c>
      <c r="N42" s="129">
        <v>1335</v>
      </c>
      <c r="O42" s="129">
        <v>440</v>
      </c>
      <c r="P42" s="130">
        <v>2108</v>
      </c>
      <c r="Q42" s="114">
        <f>Tabela15[[#This Row],[COF_MUN]]/Tabela15[[#This Row],[Total de Alunos]]*Tabela15[[#This Row],[TtAlunosPré]]</f>
        <v>0</v>
      </c>
      <c r="R42" s="114">
        <f>Tabela15[[#This Row],[COF_NUTSIII]]/Tabela15[[#This Row],[Total de Alunos]]*Tabela15[[#This Row],[TtAlunosPré]]</f>
        <v>96116.198318958079</v>
      </c>
      <c r="S42" s="114">
        <f>Tabela15[[#This Row],[COF_NUTSIII+MUN]]/Tabela15[[#This Row],[Total de Alunos]]*Tabela15[[#This Row],[TtAlunosPré]]</f>
        <v>96116.198318958079</v>
      </c>
      <c r="T42" s="114">
        <f>Tabela15[[#This Row],[COF_MUN]]/Tabela15[[#This Row],[Total de Alunos]]*Tabela15[[#This Row],[TtAlunos_Básico]]</f>
        <v>0</v>
      </c>
      <c r="U42" s="114">
        <f>Tabela15[[#This Row],[COF_NUTSIII]]/Tabela15[[#This Row],[Total de Alunos]]*Tabela15[[#This Row],[TtAlunos_Básico]]</f>
        <v>385330.70497239952</v>
      </c>
      <c r="V42" s="114">
        <f>Tabela15[[#This Row],[COF_NUTSIII+MUN]]/Tabela15[[#This Row],[Total de Alunos]]*Tabela15[[#This Row],[TtAlunos_Básico]]</f>
        <v>385330.70497239952</v>
      </c>
      <c r="W42" s="114">
        <f>Tabela15[[#This Row],[COF_MUN]]/Tabela15[[#This Row],[Total de Alunos]]*Tabela15[[#This Row],[TtAlunos_Secundário]]</f>
        <v>0</v>
      </c>
      <c r="X42" s="114">
        <f>Tabela15[[#This Row],[COF_NUTSIII]]/Tabela15[[#This Row],[Total de Alunos]]*Tabela15[[#This Row],[TtAlunos_Secundário]]</f>
        <v>127000.38216318785</v>
      </c>
      <c r="Y42" s="114">
        <f>Tabela15[[#This Row],[COF_NUTSIII+MUN]]/Tabela15[[#This Row],[Total de Alunos]]*Tabela15[[#This Row],[TtAlunos_Secundário]]</f>
        <v>127000.38216318785</v>
      </c>
      <c r="AA42" s="146"/>
    </row>
    <row r="43" spans="1:27" x14ac:dyDescent="0.3">
      <c r="A43" s="76">
        <v>302</v>
      </c>
      <c r="B43" s="76" t="s">
        <v>350</v>
      </c>
      <c r="C43" s="76" t="s">
        <v>353</v>
      </c>
      <c r="D43" s="76" t="s">
        <v>408</v>
      </c>
      <c r="E43" s="76" t="s">
        <v>409</v>
      </c>
      <c r="F43" s="76" t="s">
        <v>330</v>
      </c>
      <c r="G43" s="76">
        <v>112</v>
      </c>
      <c r="H43" s="76" t="s">
        <v>463</v>
      </c>
      <c r="I43" s="76" t="s">
        <v>508</v>
      </c>
      <c r="J43" s="118">
        <v>712882.64</v>
      </c>
      <c r="K43" s="119">
        <v>44429.640000000007</v>
      </c>
      <c r="L43" s="120">
        <v>757312.28</v>
      </c>
      <c r="M43" s="128">
        <v>2682</v>
      </c>
      <c r="N43" s="129">
        <v>9592</v>
      </c>
      <c r="O43" s="129">
        <v>3560</v>
      </c>
      <c r="P43" s="130">
        <v>15834</v>
      </c>
      <c r="Q43" s="114">
        <f>Tabela15[[#This Row],[COF_MUN]]/Tabela15[[#This Row],[Total de Alunos]]*Tabela15[[#This Row],[TtAlunosPré]]</f>
        <v>120749.730989011</v>
      </c>
      <c r="R43" s="114">
        <f>Tabela15[[#This Row],[COF_NUTSIII]]/Tabela15[[#This Row],[Total de Alunos]]*Tabela15[[#This Row],[TtAlunosPré]]</f>
        <v>7525.5964683592283</v>
      </c>
      <c r="S43" s="114">
        <f>Tabela15[[#This Row],[COF_NUTSIII+MUN]]/Tabela15[[#This Row],[Total de Alunos]]*Tabela15[[#This Row],[TtAlunosPré]]</f>
        <v>128275.32745737022</v>
      </c>
      <c r="T43" s="114">
        <f>Tabela15[[#This Row],[COF_MUN]]/Tabela15[[#This Row],[Total de Alunos]]*Tabela15[[#This Row],[TtAlunos_Básico]]</f>
        <v>431853.62402930408</v>
      </c>
      <c r="U43" s="114">
        <f>Tabela15[[#This Row],[COF_NUTSIII]]/Tabela15[[#This Row],[Total de Alunos]]*Tabela15[[#This Row],[TtAlunos_Básico]]</f>
        <v>26914.81033724896</v>
      </c>
      <c r="V43" s="114">
        <f>Tabela15[[#This Row],[COF_NUTSIII+MUN]]/Tabela15[[#This Row],[Total de Alunos]]*Tabela15[[#This Row],[TtAlunos_Básico]]</f>
        <v>458768.43436655297</v>
      </c>
      <c r="W43" s="114">
        <f>Tabela15[[#This Row],[COF_MUN]]/Tabela15[[#This Row],[Total de Alunos]]*Tabela15[[#This Row],[TtAlunos_Secundário]]</f>
        <v>160279.28498168499</v>
      </c>
      <c r="X43" s="114">
        <f>Tabela15[[#This Row],[COF_NUTSIII]]/Tabela15[[#This Row],[Total de Alunos]]*Tabela15[[#This Row],[TtAlunos_Secundário]]</f>
        <v>9989.2331943918161</v>
      </c>
      <c r="Y43" s="114">
        <f>Tabela15[[#This Row],[COF_NUTSIII+MUN]]/Tabela15[[#This Row],[Total de Alunos]]*Tabela15[[#This Row],[TtAlunos_Secundário]]</f>
        <v>170268.51817607679</v>
      </c>
      <c r="AA43" s="146"/>
    </row>
    <row r="44" spans="1:27" x14ac:dyDescent="0.3">
      <c r="A44" s="76">
        <v>204</v>
      </c>
      <c r="B44" s="76" t="s">
        <v>350</v>
      </c>
      <c r="C44" s="76" t="s">
        <v>353</v>
      </c>
      <c r="D44" s="76" t="s">
        <v>354</v>
      </c>
      <c r="E44" s="76" t="s">
        <v>355</v>
      </c>
      <c r="F44" s="76" t="s">
        <v>327</v>
      </c>
      <c r="G44" s="76">
        <v>184</v>
      </c>
      <c r="H44" s="76" t="s">
        <v>373</v>
      </c>
      <c r="I44" s="76" t="s">
        <v>475</v>
      </c>
      <c r="J44" s="118">
        <v>132487.04999999999</v>
      </c>
      <c r="K44" s="119">
        <v>58442.553846153845</v>
      </c>
      <c r="L44" s="120">
        <v>190929.60384615383</v>
      </c>
      <c r="M44" s="128">
        <v>37</v>
      </c>
      <c r="N44" s="129">
        <v>119</v>
      </c>
      <c r="O44" s="129">
        <v>0</v>
      </c>
      <c r="P44" s="130">
        <v>156</v>
      </c>
      <c r="Q44" s="114">
        <f>Tabela15[[#This Row],[COF_MUN]]/Tabela15[[#This Row],[Total de Alunos]]*Tabela15[[#This Row],[TtAlunosPré]]</f>
        <v>31423.210576923077</v>
      </c>
      <c r="R44" s="114">
        <f>Tabela15[[#This Row],[COF_NUTSIII]]/Tabela15[[#This Row],[Total de Alunos]]*Tabela15[[#This Row],[TtAlunosPré]]</f>
        <v>13861.374950690335</v>
      </c>
      <c r="S44" s="114">
        <f>Tabela15[[#This Row],[COF_NUTSIII+MUN]]/Tabela15[[#This Row],[Total de Alunos]]*Tabela15[[#This Row],[TtAlunosPré]]</f>
        <v>45284.58552761341</v>
      </c>
      <c r="T44" s="114">
        <f>Tabela15[[#This Row],[COF_MUN]]/Tabela15[[#This Row],[Total de Alunos]]*Tabela15[[#This Row],[TtAlunos_Básico]]</f>
        <v>101063.83942307692</v>
      </c>
      <c r="U44" s="114">
        <f>Tabela15[[#This Row],[COF_NUTSIII]]/Tabela15[[#This Row],[Total de Alunos]]*Tabela15[[#This Row],[TtAlunos_Básico]]</f>
        <v>44581.178895463512</v>
      </c>
      <c r="V44" s="114">
        <f>Tabela15[[#This Row],[COF_NUTSIII+MUN]]/Tabela15[[#This Row],[Total de Alunos]]*Tabela15[[#This Row],[TtAlunos_Básico]]</f>
        <v>145645.01831854042</v>
      </c>
      <c r="W44" s="114">
        <f>Tabela15[[#This Row],[COF_MUN]]/Tabela15[[#This Row],[Total de Alunos]]*Tabela15[[#This Row],[TtAlunos_Secundário]]</f>
        <v>0</v>
      </c>
      <c r="X44" s="114">
        <f>Tabela15[[#This Row],[COF_NUTSIII]]/Tabela15[[#This Row],[Total de Alunos]]*Tabela15[[#This Row],[TtAlunos_Secundário]]</f>
        <v>0</v>
      </c>
      <c r="Y44" s="114">
        <f>Tabela15[[#This Row],[COF_NUTSIII+MUN]]/Tabela15[[#This Row],[Total de Alunos]]*Tabela15[[#This Row],[TtAlunos_Secundário]]</f>
        <v>0</v>
      </c>
      <c r="AA44" s="146"/>
    </row>
    <row r="45" spans="1:27" x14ac:dyDescent="0.3">
      <c r="A45" s="76">
        <v>1504</v>
      </c>
      <c r="B45" s="76" t="s">
        <v>350</v>
      </c>
      <c r="C45" s="76" t="s">
        <v>353</v>
      </c>
      <c r="D45" s="76" t="s">
        <v>427</v>
      </c>
      <c r="E45" s="76" t="s">
        <v>428</v>
      </c>
      <c r="F45" s="76" t="s">
        <v>324</v>
      </c>
      <c r="G45" s="76">
        <v>170</v>
      </c>
      <c r="H45" s="76" t="s">
        <v>370</v>
      </c>
      <c r="I45" s="76" t="s">
        <v>432</v>
      </c>
      <c r="J45" s="118">
        <v>360800.62</v>
      </c>
      <c r="K45" s="119">
        <v>0</v>
      </c>
      <c r="L45" s="120">
        <v>360800.62</v>
      </c>
      <c r="M45" s="128">
        <v>2085</v>
      </c>
      <c r="N45" s="129">
        <v>8109</v>
      </c>
      <c r="O45" s="129">
        <v>3211</v>
      </c>
      <c r="P45" s="130">
        <v>13405</v>
      </c>
      <c r="Q45" s="114">
        <f>Tabela15[[#This Row],[COF_MUN]]/Tabela15[[#This Row],[Total de Alunos]]*Tabela15[[#This Row],[TtAlunosPré]]</f>
        <v>56118.559694143973</v>
      </c>
      <c r="R45" s="114">
        <f>Tabela15[[#This Row],[COF_NUTSIII]]/Tabela15[[#This Row],[Total de Alunos]]*Tabela15[[#This Row],[TtAlunosPré]]</f>
        <v>0</v>
      </c>
      <c r="S45" s="114">
        <f>Tabela15[[#This Row],[COF_NUTSIII+MUN]]/Tabela15[[#This Row],[Total de Alunos]]*Tabela15[[#This Row],[TtAlunosPré]]</f>
        <v>56118.559694143973</v>
      </c>
      <c r="T45" s="114">
        <f>Tabela15[[#This Row],[COF_MUN]]/Tabela15[[#This Row],[Total de Alunos]]*Tabela15[[#This Row],[TtAlunos_Básico]]</f>
        <v>218256.7868392391</v>
      </c>
      <c r="U45" s="114">
        <f>Tabela15[[#This Row],[COF_NUTSIII]]/Tabela15[[#This Row],[Total de Alunos]]*Tabela15[[#This Row],[TtAlunos_Básico]]</f>
        <v>0</v>
      </c>
      <c r="V45" s="114">
        <f>Tabela15[[#This Row],[COF_NUTSIII+MUN]]/Tabela15[[#This Row],[Total de Alunos]]*Tabela15[[#This Row],[TtAlunos_Básico]]</f>
        <v>218256.7868392391</v>
      </c>
      <c r="W45" s="114">
        <f>Tabela15[[#This Row],[COF_MUN]]/Tabela15[[#This Row],[Total de Alunos]]*Tabela15[[#This Row],[TtAlunos_Secundário]]</f>
        <v>86425.273466616927</v>
      </c>
      <c r="X45" s="114">
        <f>Tabela15[[#This Row],[COF_NUTSIII]]/Tabela15[[#This Row],[Total de Alunos]]*Tabela15[[#This Row],[TtAlunos_Secundário]]</f>
        <v>0</v>
      </c>
      <c r="Y45" s="114">
        <f>Tabela15[[#This Row],[COF_NUTSIII+MUN]]/Tabela15[[#This Row],[Total de Alunos]]*Tabela15[[#This Row],[TtAlunos_Secundário]]</f>
        <v>86425.273466616927</v>
      </c>
      <c r="AA45" s="146"/>
    </row>
    <row r="46" spans="1:27" x14ac:dyDescent="0.3">
      <c r="A46" s="76">
        <v>1004</v>
      </c>
      <c r="B46" s="76" t="s">
        <v>350</v>
      </c>
      <c r="C46" s="76" t="s">
        <v>353</v>
      </c>
      <c r="D46" s="76" t="s">
        <v>484</v>
      </c>
      <c r="E46" s="76" t="s">
        <v>485</v>
      </c>
      <c r="F46" s="76" t="s">
        <v>337</v>
      </c>
      <c r="G46" s="76" t="s">
        <v>310</v>
      </c>
      <c r="H46" s="76" t="s">
        <v>556</v>
      </c>
      <c r="I46" s="76" t="s">
        <v>600</v>
      </c>
      <c r="J46" s="118">
        <v>0</v>
      </c>
      <c r="K46" s="119">
        <v>219794.57400000002</v>
      </c>
      <c r="L46" s="120">
        <v>219794.57400000002</v>
      </c>
      <c r="M46" s="128">
        <v>425</v>
      </c>
      <c r="N46" s="129">
        <v>1288</v>
      </c>
      <c r="O46" s="129">
        <v>314</v>
      </c>
      <c r="P46" s="130">
        <v>2027</v>
      </c>
      <c r="Q46" s="114">
        <f>Tabela15[[#This Row],[COF_MUN]]/Tabela15[[#This Row],[Total de Alunos]]*Tabela15[[#This Row],[TtAlunosPré]]</f>
        <v>0</v>
      </c>
      <c r="R46" s="114">
        <f>Tabela15[[#This Row],[COF_NUTSIII]]/Tabela15[[#This Row],[Total de Alunos]]*Tabela15[[#This Row],[TtAlunosPré]]</f>
        <v>46084.210138135182</v>
      </c>
      <c r="S46" s="114">
        <f>Tabela15[[#This Row],[COF_NUTSIII+MUN]]/Tabela15[[#This Row],[Total de Alunos]]*Tabela15[[#This Row],[TtAlunosPré]]</f>
        <v>46084.210138135182</v>
      </c>
      <c r="T46" s="114">
        <f>Tabela15[[#This Row],[COF_MUN]]/Tabela15[[#This Row],[Total de Alunos]]*Tabela15[[#This Row],[TtAlunos_Básico]]</f>
        <v>0</v>
      </c>
      <c r="U46" s="114">
        <f>Tabela15[[#This Row],[COF_NUTSIII]]/Tabela15[[#This Row],[Total de Alunos]]*Tabela15[[#This Row],[TtAlunos_Básico]]</f>
        <v>139662.26507745439</v>
      </c>
      <c r="V46" s="114">
        <f>Tabela15[[#This Row],[COF_NUTSIII+MUN]]/Tabela15[[#This Row],[Total de Alunos]]*Tabela15[[#This Row],[TtAlunos_Básico]]</f>
        <v>139662.26507745439</v>
      </c>
      <c r="W46" s="114">
        <f>Tabela15[[#This Row],[COF_MUN]]/Tabela15[[#This Row],[Total de Alunos]]*Tabela15[[#This Row],[TtAlunos_Secundário]]</f>
        <v>0</v>
      </c>
      <c r="X46" s="114">
        <f>Tabela15[[#This Row],[COF_NUTSIII]]/Tabela15[[#This Row],[Total de Alunos]]*Tabela15[[#This Row],[TtAlunos_Secundário]]</f>
        <v>34048.098784410467</v>
      </c>
      <c r="Y46" s="114">
        <f>Tabela15[[#This Row],[COF_NUTSIII+MUN]]/Tabela15[[#This Row],[Total de Alunos]]*Tabela15[[#This Row],[TtAlunos_Secundário]]</f>
        <v>34048.098784410467</v>
      </c>
      <c r="AA46" s="146"/>
    </row>
    <row r="47" spans="1:27" x14ac:dyDescent="0.3">
      <c r="A47" s="76">
        <v>205</v>
      </c>
      <c r="B47" s="76" t="s">
        <v>350</v>
      </c>
      <c r="C47" s="76" t="s">
        <v>353</v>
      </c>
      <c r="D47" s="76" t="s">
        <v>354</v>
      </c>
      <c r="E47" s="76" t="s">
        <v>355</v>
      </c>
      <c r="F47" s="76" t="s">
        <v>327</v>
      </c>
      <c r="G47" s="76">
        <v>184</v>
      </c>
      <c r="H47" s="76" t="s">
        <v>373</v>
      </c>
      <c r="I47" s="76" t="s">
        <v>373</v>
      </c>
      <c r="J47" s="118">
        <v>701089.37</v>
      </c>
      <c r="K47" s="119">
        <v>58442.553846153845</v>
      </c>
      <c r="L47" s="120">
        <v>759531.92384615389</v>
      </c>
      <c r="M47" s="128">
        <v>1024</v>
      </c>
      <c r="N47" s="129">
        <v>3396</v>
      </c>
      <c r="O47" s="129">
        <v>1185</v>
      </c>
      <c r="P47" s="130">
        <v>5605</v>
      </c>
      <c r="Q47" s="114">
        <f>Tabela15[[#This Row],[COF_MUN]]/Tabela15[[#This Row],[Total de Alunos]]*Tabela15[[#This Row],[TtAlunosPré]]</f>
        <v>128084.8376235504</v>
      </c>
      <c r="R47" s="114">
        <f>Tabela15[[#This Row],[COF_NUTSIII]]/Tabela15[[#This Row],[Total de Alunos]]*Tabela15[[#This Row],[TtAlunosPré]]</f>
        <v>10677.105287861114</v>
      </c>
      <c r="S47" s="114">
        <f>Tabela15[[#This Row],[COF_NUTSIII+MUN]]/Tabela15[[#This Row],[Total de Alunos]]*Tabela15[[#This Row],[TtAlunosPré]]</f>
        <v>138761.94291141152</v>
      </c>
      <c r="T47" s="114">
        <f>Tabela15[[#This Row],[COF_MUN]]/Tabela15[[#This Row],[Total de Alunos]]*Tabela15[[#This Row],[TtAlunos_Básico]]</f>
        <v>424781.35602497769</v>
      </c>
      <c r="U47" s="114">
        <f>Tabela15[[#This Row],[COF_NUTSIII]]/Tabela15[[#This Row],[Total de Alunos]]*Tabela15[[#This Row],[TtAlunos_Básico]]</f>
        <v>35409.618708570648</v>
      </c>
      <c r="V47" s="114">
        <f>Tabela15[[#This Row],[COF_NUTSIII+MUN]]/Tabela15[[#This Row],[Total de Alunos]]*Tabela15[[#This Row],[TtAlunos_Básico]]</f>
        <v>460190.97473354836</v>
      </c>
      <c r="W47" s="114">
        <f>Tabela15[[#This Row],[COF_MUN]]/Tabela15[[#This Row],[Total de Alunos]]*Tabela15[[#This Row],[TtAlunos_Secundário]]</f>
        <v>148223.17635147189</v>
      </c>
      <c r="X47" s="114">
        <f>Tabela15[[#This Row],[COF_NUTSIII]]/Tabela15[[#This Row],[Total de Alunos]]*Tabela15[[#This Row],[TtAlunos_Secundário]]</f>
        <v>12355.829849722089</v>
      </c>
      <c r="Y47" s="114">
        <f>Tabela15[[#This Row],[COF_NUTSIII+MUN]]/Tabela15[[#This Row],[Total de Alunos]]*Tabela15[[#This Row],[TtAlunos_Secundário]]</f>
        <v>160579.00620119399</v>
      </c>
      <c r="AA47" s="146"/>
    </row>
    <row r="48" spans="1:27" x14ac:dyDescent="0.3">
      <c r="A48" s="76">
        <v>501</v>
      </c>
      <c r="B48" s="76" t="s">
        <v>350</v>
      </c>
      <c r="C48" s="76" t="s">
        <v>353</v>
      </c>
      <c r="D48" s="76" t="s">
        <v>484</v>
      </c>
      <c r="E48" s="76" t="s">
        <v>485</v>
      </c>
      <c r="F48" s="76" t="s">
        <v>329</v>
      </c>
      <c r="G48" s="76" t="s">
        <v>312</v>
      </c>
      <c r="H48" s="76" t="s">
        <v>486</v>
      </c>
      <c r="I48" s="76" t="s">
        <v>494</v>
      </c>
      <c r="J48" s="118">
        <v>0</v>
      </c>
      <c r="K48" s="119">
        <v>91594.23133333333</v>
      </c>
      <c r="L48" s="120">
        <v>91594.23133333333</v>
      </c>
      <c r="M48" s="128">
        <v>126</v>
      </c>
      <c r="N48" s="129">
        <v>456</v>
      </c>
      <c r="O48" s="129">
        <v>73</v>
      </c>
      <c r="P48" s="130">
        <v>655</v>
      </c>
      <c r="Q48" s="114">
        <f>Tabela15[[#This Row],[COF_MUN]]/Tabela15[[#This Row],[Total de Alunos]]*Tabela15[[#This Row],[TtAlunosPré]]</f>
        <v>0</v>
      </c>
      <c r="R48" s="114">
        <f>Tabela15[[#This Row],[COF_NUTSIII]]/Tabela15[[#This Row],[Total de Alunos]]*Tabela15[[#This Row],[TtAlunosPré]]</f>
        <v>17619.653661068704</v>
      </c>
      <c r="S48" s="114">
        <f>Tabela15[[#This Row],[COF_NUTSIII+MUN]]/Tabela15[[#This Row],[Total de Alunos]]*Tabela15[[#This Row],[TtAlunosPré]]</f>
        <v>17619.653661068704</v>
      </c>
      <c r="T48" s="114">
        <f>Tabela15[[#This Row],[COF_MUN]]/Tabela15[[#This Row],[Total de Alunos]]*Tabela15[[#This Row],[TtAlunos_Básico]]</f>
        <v>0</v>
      </c>
      <c r="U48" s="114">
        <f>Tabela15[[#This Row],[COF_NUTSIII]]/Tabela15[[#This Row],[Total de Alunos]]*Tabela15[[#This Row],[TtAlunos_Básico]]</f>
        <v>63766.365630534354</v>
      </c>
      <c r="V48" s="114">
        <f>Tabela15[[#This Row],[COF_NUTSIII+MUN]]/Tabela15[[#This Row],[Total de Alunos]]*Tabela15[[#This Row],[TtAlunos_Básico]]</f>
        <v>63766.365630534354</v>
      </c>
      <c r="W48" s="114">
        <f>Tabela15[[#This Row],[COF_MUN]]/Tabela15[[#This Row],[Total de Alunos]]*Tabela15[[#This Row],[TtAlunos_Secundário]]</f>
        <v>0</v>
      </c>
      <c r="X48" s="114">
        <f>Tabela15[[#This Row],[COF_NUTSIII]]/Tabela15[[#This Row],[Total de Alunos]]*Tabela15[[#This Row],[TtAlunos_Secundário]]</f>
        <v>10208.212041730281</v>
      </c>
      <c r="Y48" s="114">
        <f>Tabela15[[#This Row],[COF_NUTSIII+MUN]]/Tabela15[[#This Row],[Total de Alunos]]*Tabela15[[#This Row],[TtAlunos_Secundário]]</f>
        <v>10208.212041730281</v>
      </c>
      <c r="AA48" s="146"/>
    </row>
    <row r="49" spans="1:27" x14ac:dyDescent="0.3">
      <c r="A49" s="76">
        <v>1405</v>
      </c>
      <c r="B49" s="76" t="s">
        <v>350</v>
      </c>
      <c r="C49" s="76" t="s">
        <v>353</v>
      </c>
      <c r="D49" s="76" t="s">
        <v>354</v>
      </c>
      <c r="E49" s="76" t="s">
        <v>355</v>
      </c>
      <c r="F49" s="76" t="s">
        <v>332</v>
      </c>
      <c r="G49" s="76">
        <v>185</v>
      </c>
      <c r="H49" s="76" t="s">
        <v>532</v>
      </c>
      <c r="I49" s="76" t="s">
        <v>536</v>
      </c>
      <c r="J49" s="118">
        <v>0</v>
      </c>
      <c r="K49" s="119">
        <v>330088.81818181818</v>
      </c>
      <c r="L49" s="120">
        <v>330088.81818181818</v>
      </c>
      <c r="M49" s="128">
        <v>775</v>
      </c>
      <c r="N49" s="129">
        <v>2885</v>
      </c>
      <c r="O49" s="129">
        <v>623</v>
      </c>
      <c r="P49" s="130">
        <v>4283</v>
      </c>
      <c r="Q49" s="114">
        <f>Tabela15[[#This Row],[COF_MUN]]/Tabela15[[#This Row],[Total de Alunos]]*Tabela15[[#This Row],[TtAlunosPré]]</f>
        <v>0</v>
      </c>
      <c r="R49" s="114">
        <f>Tabela15[[#This Row],[COF_NUTSIII]]/Tabela15[[#This Row],[Total de Alunos]]*Tabela15[[#This Row],[TtAlunosPré]]</f>
        <v>59728.88958461571</v>
      </c>
      <c r="S49" s="114">
        <f>Tabela15[[#This Row],[COF_NUTSIII+MUN]]/Tabela15[[#This Row],[Total de Alunos]]*Tabela15[[#This Row],[TtAlunosPré]]</f>
        <v>59728.88958461571</v>
      </c>
      <c r="T49" s="114">
        <f>Tabela15[[#This Row],[COF_MUN]]/Tabela15[[#This Row],[Total de Alunos]]*Tabela15[[#This Row],[TtAlunos_Básico]]</f>
        <v>0</v>
      </c>
      <c r="U49" s="114">
        <f>Tabela15[[#This Row],[COF_NUTSIII]]/Tabela15[[#This Row],[Total de Alunos]]*Tabela15[[#This Row],[TtAlunos_Básico]]</f>
        <v>222345.60832466625</v>
      </c>
      <c r="V49" s="114">
        <f>Tabela15[[#This Row],[COF_NUTSIII+MUN]]/Tabela15[[#This Row],[Total de Alunos]]*Tabela15[[#This Row],[TtAlunos_Básico]]</f>
        <v>222345.60832466625</v>
      </c>
      <c r="W49" s="114">
        <f>Tabela15[[#This Row],[COF_MUN]]/Tabela15[[#This Row],[Total de Alunos]]*Tabela15[[#This Row],[TtAlunos_Secundário]]</f>
        <v>0</v>
      </c>
      <c r="X49" s="114">
        <f>Tabela15[[#This Row],[COF_NUTSIII]]/Tabela15[[#This Row],[Total de Alunos]]*Tabela15[[#This Row],[TtAlunos_Secundário]]</f>
        <v>48014.320272536243</v>
      </c>
      <c r="Y49" s="114">
        <f>Tabela15[[#This Row],[COF_NUTSIII+MUN]]/Tabela15[[#This Row],[Total de Alunos]]*Tabela15[[#This Row],[TtAlunos_Secundário]]</f>
        <v>48014.320272536243</v>
      </c>
      <c r="AA49" s="146"/>
    </row>
    <row r="50" spans="1:27" x14ac:dyDescent="0.3">
      <c r="A50" s="76">
        <v>1005</v>
      </c>
      <c r="B50" s="76" t="s">
        <v>350</v>
      </c>
      <c r="C50" s="76" t="s">
        <v>353</v>
      </c>
      <c r="D50" s="76" t="s">
        <v>484</v>
      </c>
      <c r="E50" s="76" t="s">
        <v>485</v>
      </c>
      <c r="F50" s="76" t="s">
        <v>334</v>
      </c>
      <c r="G50" s="76" t="s">
        <v>302</v>
      </c>
      <c r="H50" s="76" t="s">
        <v>556</v>
      </c>
      <c r="I50" s="76" t="s">
        <v>560</v>
      </c>
      <c r="J50" s="118">
        <v>0</v>
      </c>
      <c r="K50" s="119">
        <v>313016.76416666666</v>
      </c>
      <c r="L50" s="120">
        <v>313016.76416666666</v>
      </c>
      <c r="M50" s="128">
        <v>266</v>
      </c>
      <c r="N50" s="129">
        <v>1020</v>
      </c>
      <c r="O50" s="129">
        <v>340</v>
      </c>
      <c r="P50" s="130">
        <v>1626</v>
      </c>
      <c r="Q50" s="114">
        <f>Tabela15[[#This Row],[COF_MUN]]/Tabela15[[#This Row],[Total de Alunos]]*Tabela15[[#This Row],[TtAlunosPré]]</f>
        <v>0</v>
      </c>
      <c r="R50" s="114">
        <f>Tabela15[[#This Row],[COF_NUTSIII]]/Tabela15[[#This Row],[Total de Alunos]]*Tabela15[[#This Row],[TtAlunosPré]]</f>
        <v>51206.924519270193</v>
      </c>
      <c r="S50" s="114">
        <f>Tabela15[[#This Row],[COF_NUTSIII+MUN]]/Tabela15[[#This Row],[Total de Alunos]]*Tabela15[[#This Row],[TtAlunosPré]]</f>
        <v>51206.924519270193</v>
      </c>
      <c r="T50" s="114">
        <f>Tabela15[[#This Row],[COF_MUN]]/Tabela15[[#This Row],[Total de Alunos]]*Tabela15[[#This Row],[TtAlunos_Básico]]</f>
        <v>0</v>
      </c>
      <c r="U50" s="114">
        <f>Tabela15[[#This Row],[COF_NUTSIII]]/Tabela15[[#This Row],[Total de Alunos]]*Tabela15[[#This Row],[TtAlunos_Básico]]</f>
        <v>196357.37973554735</v>
      </c>
      <c r="V50" s="114">
        <f>Tabela15[[#This Row],[COF_NUTSIII+MUN]]/Tabela15[[#This Row],[Total de Alunos]]*Tabela15[[#This Row],[TtAlunos_Básico]]</f>
        <v>196357.37973554735</v>
      </c>
      <c r="W50" s="114">
        <f>Tabela15[[#This Row],[COF_MUN]]/Tabela15[[#This Row],[Total de Alunos]]*Tabela15[[#This Row],[TtAlunos_Secundário]]</f>
        <v>0</v>
      </c>
      <c r="X50" s="114">
        <f>Tabela15[[#This Row],[COF_NUTSIII]]/Tabela15[[#This Row],[Total de Alunos]]*Tabela15[[#This Row],[TtAlunos_Secundário]]</f>
        <v>65452.459911849117</v>
      </c>
      <c r="Y50" s="114">
        <f>Tabela15[[#This Row],[COF_NUTSIII+MUN]]/Tabela15[[#This Row],[Total de Alunos]]*Tabela15[[#This Row],[TtAlunos_Secundário]]</f>
        <v>65452.459911849117</v>
      </c>
      <c r="AA50" s="146"/>
    </row>
    <row r="51" spans="1:27" x14ac:dyDescent="0.3">
      <c r="A51" s="76">
        <v>703</v>
      </c>
      <c r="B51" s="76" t="s">
        <v>350</v>
      </c>
      <c r="C51" s="76" t="s">
        <v>353</v>
      </c>
      <c r="D51" s="76" t="s">
        <v>354</v>
      </c>
      <c r="E51" s="76" t="s">
        <v>355</v>
      </c>
      <c r="F51" s="76" t="s">
        <v>319</v>
      </c>
      <c r="G51" s="76">
        <v>187</v>
      </c>
      <c r="H51" s="76" t="s">
        <v>356</v>
      </c>
      <c r="I51" s="76" t="s">
        <v>359</v>
      </c>
      <c r="J51" s="118">
        <v>136000</v>
      </c>
      <c r="K51" s="119">
        <v>40190.05071428571</v>
      </c>
      <c r="L51" s="120">
        <v>176190.05071428569</v>
      </c>
      <c r="M51" s="128">
        <v>143</v>
      </c>
      <c r="N51" s="129">
        <v>469</v>
      </c>
      <c r="O51" s="129">
        <v>0</v>
      </c>
      <c r="P51" s="130">
        <v>612</v>
      </c>
      <c r="Q51" s="114">
        <f>Tabela15[[#This Row],[COF_MUN]]/Tabela15[[#This Row],[Total de Alunos]]*Tabela15[[#This Row],[TtAlunosPré]]</f>
        <v>31777.777777777777</v>
      </c>
      <c r="R51" s="114">
        <f>Tabela15[[#This Row],[COF_NUTSIII]]/Tabela15[[#This Row],[Total de Alunos]]*Tabela15[[#This Row],[TtAlunosPré]]</f>
        <v>9390.8125035014</v>
      </c>
      <c r="S51" s="114">
        <f>Tabela15[[#This Row],[COF_NUTSIII+MUN]]/Tabela15[[#This Row],[Total de Alunos]]*Tabela15[[#This Row],[TtAlunosPré]]</f>
        <v>41168.590281279168</v>
      </c>
      <c r="T51" s="114">
        <f>Tabela15[[#This Row],[COF_MUN]]/Tabela15[[#This Row],[Total de Alunos]]*Tabela15[[#This Row],[TtAlunos_Básico]]</f>
        <v>104222.22222222222</v>
      </c>
      <c r="U51" s="114">
        <f>Tabela15[[#This Row],[COF_NUTSIII]]/Tabela15[[#This Row],[Total de Alunos]]*Tabela15[[#This Row],[TtAlunos_Básico]]</f>
        <v>30799.238210784311</v>
      </c>
      <c r="V51" s="114">
        <f>Tabela15[[#This Row],[COF_NUTSIII+MUN]]/Tabela15[[#This Row],[Total de Alunos]]*Tabela15[[#This Row],[TtAlunos_Básico]]</f>
        <v>135021.46043300652</v>
      </c>
      <c r="W51" s="114">
        <f>Tabela15[[#This Row],[COF_MUN]]/Tabela15[[#This Row],[Total de Alunos]]*Tabela15[[#This Row],[TtAlunos_Secundário]]</f>
        <v>0</v>
      </c>
      <c r="X51" s="114">
        <f>Tabela15[[#This Row],[COF_NUTSIII]]/Tabela15[[#This Row],[Total de Alunos]]*Tabela15[[#This Row],[TtAlunos_Secundário]]</f>
        <v>0</v>
      </c>
      <c r="Y51" s="114">
        <f>Tabela15[[#This Row],[COF_NUTSIII+MUN]]/Tabela15[[#This Row],[Total de Alunos]]*Tabela15[[#This Row],[TtAlunos_Secundário]]</f>
        <v>0</v>
      </c>
      <c r="AA51" s="146"/>
    </row>
    <row r="52" spans="1:27" x14ac:dyDescent="0.3">
      <c r="A52" s="76">
        <v>1702</v>
      </c>
      <c r="B52" s="76" t="s">
        <v>350</v>
      </c>
      <c r="C52" s="76" t="s">
        <v>353</v>
      </c>
      <c r="D52" s="76" t="s">
        <v>408</v>
      </c>
      <c r="E52" s="76" t="s">
        <v>409</v>
      </c>
      <c r="F52" s="76" t="s">
        <v>323</v>
      </c>
      <c r="G52" s="76" t="s">
        <v>300</v>
      </c>
      <c r="H52" s="76" t="s">
        <v>420</v>
      </c>
      <c r="I52" s="76" t="s">
        <v>421</v>
      </c>
      <c r="J52" s="118">
        <v>377399.86</v>
      </c>
      <c r="K52" s="119">
        <v>29750</v>
      </c>
      <c r="L52" s="120">
        <v>407149.86</v>
      </c>
      <c r="M52" s="128">
        <v>71</v>
      </c>
      <c r="N52" s="129">
        <v>304</v>
      </c>
      <c r="O52" s="129">
        <v>0</v>
      </c>
      <c r="P52" s="130">
        <v>375</v>
      </c>
      <c r="Q52" s="114">
        <f>Tabela15[[#This Row],[COF_MUN]]/Tabela15[[#This Row],[Total de Alunos]]*Tabela15[[#This Row],[TtAlunosPré]]</f>
        <v>71454.373493333333</v>
      </c>
      <c r="R52" s="114">
        <f>Tabela15[[#This Row],[COF_NUTSIII]]/Tabela15[[#This Row],[Total de Alunos]]*Tabela15[[#This Row],[TtAlunosPré]]</f>
        <v>5632.6666666666661</v>
      </c>
      <c r="S52" s="114">
        <f>Tabela15[[#This Row],[COF_NUTSIII+MUN]]/Tabela15[[#This Row],[Total de Alunos]]*Tabela15[[#This Row],[TtAlunosPré]]</f>
        <v>77087.040160000004</v>
      </c>
      <c r="T52" s="114">
        <f>Tabela15[[#This Row],[COF_MUN]]/Tabela15[[#This Row],[Total de Alunos]]*Tabela15[[#This Row],[TtAlunos_Básico]]</f>
        <v>305945.4865066667</v>
      </c>
      <c r="U52" s="114">
        <f>Tabela15[[#This Row],[COF_NUTSIII]]/Tabela15[[#This Row],[Total de Alunos]]*Tabela15[[#This Row],[TtAlunos_Básico]]</f>
        <v>24117.333333333332</v>
      </c>
      <c r="V52" s="114">
        <f>Tabela15[[#This Row],[COF_NUTSIII+MUN]]/Tabela15[[#This Row],[Total de Alunos]]*Tabela15[[#This Row],[TtAlunos_Básico]]</f>
        <v>330062.81984000001</v>
      </c>
      <c r="W52" s="114">
        <f>Tabela15[[#This Row],[COF_MUN]]/Tabela15[[#This Row],[Total de Alunos]]*Tabela15[[#This Row],[TtAlunos_Secundário]]</f>
        <v>0</v>
      </c>
      <c r="X52" s="114">
        <f>Tabela15[[#This Row],[COF_NUTSIII]]/Tabela15[[#This Row],[Total de Alunos]]*Tabela15[[#This Row],[TtAlunos_Secundário]]</f>
        <v>0</v>
      </c>
      <c r="Y52" s="114">
        <f>Tabela15[[#This Row],[COF_NUTSIII+MUN]]/Tabela15[[#This Row],[Total de Alunos]]*Tabela15[[#This Row],[TtAlunos_Secundário]]</f>
        <v>0</v>
      </c>
      <c r="AA52" s="146"/>
    </row>
    <row r="53" spans="1:27" x14ac:dyDescent="0.3">
      <c r="A53" s="76">
        <v>303</v>
      </c>
      <c r="B53" s="76" t="s">
        <v>350</v>
      </c>
      <c r="C53" s="76" t="s">
        <v>353</v>
      </c>
      <c r="D53" s="76" t="s">
        <v>408</v>
      </c>
      <c r="E53" s="76" t="s">
        <v>409</v>
      </c>
      <c r="F53" s="76" t="s">
        <v>330</v>
      </c>
      <c r="G53" s="76">
        <v>112</v>
      </c>
      <c r="H53" s="76" t="s">
        <v>463</v>
      </c>
      <c r="I53" s="76" t="s">
        <v>463</v>
      </c>
      <c r="J53" s="118">
        <v>884416.20000000007</v>
      </c>
      <c r="K53" s="119">
        <v>44429.640000000007</v>
      </c>
      <c r="L53" s="120">
        <v>928845.84000000008</v>
      </c>
      <c r="M53" s="128">
        <v>5432</v>
      </c>
      <c r="N53" s="129">
        <v>18783</v>
      </c>
      <c r="O53" s="129">
        <v>7894</v>
      </c>
      <c r="P53" s="130">
        <v>32109</v>
      </c>
      <c r="Q53" s="114">
        <f>Tabela15[[#This Row],[COF_MUN]]/Tabela15[[#This Row],[Total de Alunos]]*Tabela15[[#This Row],[TtAlunosPré]]</f>
        <v>149620.00680183127</v>
      </c>
      <c r="R53" s="114">
        <f>Tabela15[[#This Row],[COF_NUTSIII]]/Tabela15[[#This Row],[Total de Alunos]]*Tabela15[[#This Row],[TtAlunosPré]]</f>
        <v>7516.3288947024212</v>
      </c>
      <c r="S53" s="114">
        <f>Tabela15[[#This Row],[COF_NUTSIII+MUN]]/Tabela15[[#This Row],[Total de Alunos]]*Tabela15[[#This Row],[TtAlunosPré]]</f>
        <v>157136.3356965337</v>
      </c>
      <c r="T53" s="114">
        <f>Tabela15[[#This Row],[COF_MUN]]/Tabela15[[#This Row],[Total de Alunos]]*Tabela15[[#This Row],[TtAlunos_Básico]]</f>
        <v>517362.40569933667</v>
      </c>
      <c r="U53" s="114">
        <f>Tabela15[[#This Row],[COF_NUTSIII]]/Tabela15[[#This Row],[Total de Alunos]]*Tabela15[[#This Row],[TtAlunos_Básico]]</f>
        <v>25990.280859572089</v>
      </c>
      <c r="V53" s="114">
        <f>Tabela15[[#This Row],[COF_NUTSIII+MUN]]/Tabela15[[#This Row],[Total de Alunos]]*Tabela15[[#This Row],[TtAlunos_Básico]]</f>
        <v>543352.68655890878</v>
      </c>
      <c r="W53" s="114">
        <f>Tabela15[[#This Row],[COF_MUN]]/Tabela15[[#This Row],[Total de Alunos]]*Tabela15[[#This Row],[TtAlunos_Secundário]]</f>
        <v>217433.78749883213</v>
      </c>
      <c r="X53" s="114">
        <f>Tabela15[[#This Row],[COF_NUTSIII]]/Tabela15[[#This Row],[Total de Alunos]]*Tabela15[[#This Row],[TtAlunos_Secundário]]</f>
        <v>10923.0302457255</v>
      </c>
      <c r="Y53" s="114">
        <f>Tabela15[[#This Row],[COF_NUTSIII+MUN]]/Tabela15[[#This Row],[Total de Alunos]]*Tabela15[[#This Row],[TtAlunos_Secundário]]</f>
        <v>228356.81774455763</v>
      </c>
      <c r="AA53" s="146"/>
    </row>
    <row r="54" spans="1:27" x14ac:dyDescent="0.3">
      <c r="A54" s="76">
        <v>402</v>
      </c>
      <c r="B54" s="76" t="s">
        <v>350</v>
      </c>
      <c r="C54" s="76" t="s">
        <v>353</v>
      </c>
      <c r="D54" s="76" t="s">
        <v>408</v>
      </c>
      <c r="E54" s="76" t="s">
        <v>409</v>
      </c>
      <c r="F54" s="76" t="s">
        <v>339</v>
      </c>
      <c r="G54" s="76" t="s">
        <v>298</v>
      </c>
      <c r="H54" s="76" t="s">
        <v>515</v>
      </c>
      <c r="I54" s="76" t="s">
        <v>515</v>
      </c>
      <c r="J54" s="118">
        <v>510728.85</v>
      </c>
      <c r="K54" s="119">
        <v>232016.48111111112</v>
      </c>
      <c r="L54" s="120">
        <v>742745.3311111111</v>
      </c>
      <c r="M54" s="128">
        <v>682</v>
      </c>
      <c r="N54" s="129">
        <v>2482</v>
      </c>
      <c r="O54" s="129">
        <v>1034</v>
      </c>
      <c r="P54" s="130">
        <v>4198</v>
      </c>
      <c r="Q54" s="114">
        <f>Tabela15[[#This Row],[COF_MUN]]/Tabela15[[#This Row],[Total de Alunos]]*Tabela15[[#This Row],[TtAlunosPré]]</f>
        <v>82972.147617913288</v>
      </c>
      <c r="R54" s="114">
        <f>Tabela15[[#This Row],[COF_NUTSIII]]/Tabela15[[#This Row],[Total de Alunos]]*Tabela15[[#This Row],[TtAlunosPré]]</f>
        <v>37693.006221481133</v>
      </c>
      <c r="S54" s="114">
        <f>Tabela15[[#This Row],[COF_NUTSIII+MUN]]/Tabela15[[#This Row],[Total de Alunos]]*Tabela15[[#This Row],[TtAlunosPré]]</f>
        <v>120665.15383939442</v>
      </c>
      <c r="T54" s="114">
        <f>Tabela15[[#This Row],[COF_MUN]]/Tabela15[[#This Row],[Total de Alunos]]*Tabela15[[#This Row],[TtAlunos_Básico]]</f>
        <v>301960.22050976654</v>
      </c>
      <c r="U54" s="114">
        <f>Tabela15[[#This Row],[COF_NUTSIII]]/Tabela15[[#This Row],[Total de Alunos]]*Tabela15[[#This Row],[TtAlunos_Básico]]</f>
        <v>137176.01384415862</v>
      </c>
      <c r="V54" s="114">
        <f>Tabela15[[#This Row],[COF_NUTSIII+MUN]]/Tabela15[[#This Row],[Total de Alunos]]*Tabela15[[#This Row],[TtAlunos_Básico]]</f>
        <v>439136.2343539251</v>
      </c>
      <c r="W54" s="114">
        <f>Tabela15[[#This Row],[COF_MUN]]/Tabela15[[#This Row],[Total de Alunos]]*Tabela15[[#This Row],[TtAlunos_Secundário]]</f>
        <v>125796.48187232015</v>
      </c>
      <c r="X54" s="114">
        <f>Tabela15[[#This Row],[COF_NUTSIII]]/Tabela15[[#This Row],[Total de Alunos]]*Tabela15[[#This Row],[TtAlunos_Secundário]]</f>
        <v>57147.461045471391</v>
      </c>
      <c r="Y54" s="114">
        <f>Tabela15[[#This Row],[COF_NUTSIII+MUN]]/Tabela15[[#This Row],[Total de Alunos]]*Tabela15[[#This Row],[TtAlunos_Secundário]]</f>
        <v>182943.94291779154</v>
      </c>
      <c r="AA54" s="146"/>
    </row>
    <row r="55" spans="1:27" x14ac:dyDescent="0.3">
      <c r="A55" s="76">
        <v>304</v>
      </c>
      <c r="B55" s="76" t="s">
        <v>350</v>
      </c>
      <c r="C55" s="76" t="s">
        <v>353</v>
      </c>
      <c r="D55" s="76" t="s">
        <v>408</v>
      </c>
      <c r="E55" s="76" t="s">
        <v>409</v>
      </c>
      <c r="F55" s="76" t="s">
        <v>326</v>
      </c>
      <c r="G55" s="76">
        <v>119</v>
      </c>
      <c r="H55" s="76" t="s">
        <v>463</v>
      </c>
      <c r="I55" s="76" t="s">
        <v>464</v>
      </c>
      <c r="J55" s="118">
        <v>135663.9</v>
      </c>
      <c r="K55" s="119">
        <v>425629.25624999998</v>
      </c>
      <c r="L55" s="120">
        <v>561293.15625</v>
      </c>
      <c r="M55" s="128">
        <v>362</v>
      </c>
      <c r="N55" s="129">
        <v>1361</v>
      </c>
      <c r="O55" s="129">
        <v>499</v>
      </c>
      <c r="P55" s="130">
        <v>2222</v>
      </c>
      <c r="Q55" s="114">
        <f>Tabela15[[#This Row],[COF_MUN]]/Tabela15[[#This Row],[Total de Alunos]]*Tabela15[[#This Row],[TtAlunosPré]]</f>
        <v>22101.859495949593</v>
      </c>
      <c r="R55" s="114">
        <f>Tabela15[[#This Row],[COF_NUTSIII]]/Tabela15[[#This Row],[Total de Alunos]]*Tabela15[[#This Row],[TtAlunosPré]]</f>
        <v>69341.940037128705</v>
      </c>
      <c r="S55" s="114">
        <f>Tabela15[[#This Row],[COF_NUTSIII+MUN]]/Tabela15[[#This Row],[Total de Alunos]]*Tabela15[[#This Row],[TtAlunosPré]]</f>
        <v>91443.799533078316</v>
      </c>
      <c r="T55" s="114">
        <f>Tabela15[[#This Row],[COF_MUN]]/Tabela15[[#This Row],[Total de Alunos]]*Tabela15[[#This Row],[TtAlunos_Básico]]</f>
        <v>83095.665121512153</v>
      </c>
      <c r="U55" s="114">
        <f>Tabela15[[#This Row],[COF_NUTSIII]]/Tabela15[[#This Row],[Total de Alunos]]*Tabela15[[#This Row],[TtAlunos_Básico]]</f>
        <v>260702.70826113861</v>
      </c>
      <c r="V55" s="114">
        <f>Tabela15[[#This Row],[COF_NUTSIII+MUN]]/Tabela15[[#This Row],[Total de Alunos]]*Tabela15[[#This Row],[TtAlunos_Básico]]</f>
        <v>343798.37338265078</v>
      </c>
      <c r="W55" s="114">
        <f>Tabela15[[#This Row],[COF_MUN]]/Tabela15[[#This Row],[Total de Alunos]]*Tabela15[[#This Row],[TtAlunos_Secundário]]</f>
        <v>30466.375382538252</v>
      </c>
      <c r="X55" s="114">
        <f>Tabela15[[#This Row],[COF_NUTSIII]]/Tabela15[[#This Row],[Total de Alunos]]*Tabela15[[#This Row],[TtAlunos_Secundário]]</f>
        <v>95584.607951732673</v>
      </c>
      <c r="Y55" s="114">
        <f>Tabela15[[#This Row],[COF_NUTSIII+MUN]]/Tabela15[[#This Row],[Total de Alunos]]*Tabela15[[#This Row],[TtAlunos_Secundário]]</f>
        <v>126050.98333427093</v>
      </c>
      <c r="AA55" s="146"/>
    </row>
    <row r="56" spans="1:27" x14ac:dyDescent="0.3">
      <c r="A56" s="76">
        <v>1104</v>
      </c>
      <c r="B56" s="76" t="s">
        <v>350</v>
      </c>
      <c r="C56" s="76" t="s">
        <v>353</v>
      </c>
      <c r="D56" s="76" t="s">
        <v>484</v>
      </c>
      <c r="E56" s="76" t="s">
        <v>485</v>
      </c>
      <c r="F56" s="76" t="s">
        <v>334</v>
      </c>
      <c r="G56" s="76" t="s">
        <v>302</v>
      </c>
      <c r="H56" s="76" t="s">
        <v>427</v>
      </c>
      <c r="I56" s="76" t="s">
        <v>561</v>
      </c>
      <c r="J56" s="118">
        <v>0</v>
      </c>
      <c r="K56" s="119">
        <v>313016.76416666666</v>
      </c>
      <c r="L56" s="120">
        <v>313016.76416666666</v>
      </c>
      <c r="M56" s="128">
        <v>241</v>
      </c>
      <c r="N56" s="129">
        <v>872</v>
      </c>
      <c r="O56" s="129">
        <v>181</v>
      </c>
      <c r="P56" s="130">
        <v>1294</v>
      </c>
      <c r="Q56" s="114">
        <f>Tabela15[[#This Row],[COF_MUN]]/Tabela15[[#This Row],[Total de Alunos]]*Tabela15[[#This Row],[TtAlunosPré]]</f>
        <v>0</v>
      </c>
      <c r="R56" s="114">
        <f>Tabela15[[#This Row],[COF_NUTSIII]]/Tabela15[[#This Row],[Total de Alunos]]*Tabela15[[#This Row],[TtAlunosPré]]</f>
        <v>58297.558086682126</v>
      </c>
      <c r="S56" s="114">
        <f>Tabela15[[#This Row],[COF_NUTSIII+MUN]]/Tabela15[[#This Row],[Total de Alunos]]*Tabela15[[#This Row],[TtAlunosPré]]</f>
        <v>58297.558086682126</v>
      </c>
      <c r="T56" s="114">
        <f>Tabela15[[#This Row],[COF_MUN]]/Tabela15[[#This Row],[Total de Alunos]]*Tabela15[[#This Row],[TtAlunos_Básico]]</f>
        <v>0</v>
      </c>
      <c r="U56" s="114">
        <f>Tabela15[[#This Row],[COF_NUTSIII]]/Tabela15[[#This Row],[Total de Alunos]]*Tabela15[[#This Row],[TtAlunos_Básico]]</f>
        <v>210935.56286965482</v>
      </c>
      <c r="V56" s="114">
        <f>Tabela15[[#This Row],[COF_NUTSIII+MUN]]/Tabela15[[#This Row],[Total de Alunos]]*Tabela15[[#This Row],[TtAlunos_Básico]]</f>
        <v>210935.56286965482</v>
      </c>
      <c r="W56" s="114">
        <f>Tabela15[[#This Row],[COF_MUN]]/Tabela15[[#This Row],[Total de Alunos]]*Tabela15[[#This Row],[TtAlunos_Secundário]]</f>
        <v>0</v>
      </c>
      <c r="X56" s="114">
        <f>Tabela15[[#This Row],[COF_NUTSIII]]/Tabela15[[#This Row],[Total de Alunos]]*Tabela15[[#This Row],[TtAlunos_Secundário]]</f>
        <v>43783.643210329727</v>
      </c>
      <c r="Y56" s="114">
        <f>Tabela15[[#This Row],[COF_NUTSIII+MUN]]/Tabela15[[#This Row],[Total de Alunos]]*Tabela15[[#This Row],[TtAlunos_Secundário]]</f>
        <v>43783.643210329727</v>
      </c>
      <c r="AA56" s="146"/>
    </row>
    <row r="57" spans="1:27" x14ac:dyDescent="0.3">
      <c r="A57" s="76">
        <v>1006</v>
      </c>
      <c r="B57" s="76" t="s">
        <v>350</v>
      </c>
      <c r="C57" s="76" t="s">
        <v>353</v>
      </c>
      <c r="D57" s="76" t="s">
        <v>484</v>
      </c>
      <c r="E57" s="76" t="s">
        <v>485</v>
      </c>
      <c r="F57" s="76" t="s">
        <v>334</v>
      </c>
      <c r="G57" s="76" t="s">
        <v>302</v>
      </c>
      <c r="H57" s="76" t="s">
        <v>556</v>
      </c>
      <c r="I57" s="76" t="s">
        <v>562</v>
      </c>
      <c r="J57" s="118">
        <v>0</v>
      </c>
      <c r="K57" s="119">
        <v>313016.76416666666</v>
      </c>
      <c r="L57" s="120">
        <v>313016.76416666666</v>
      </c>
      <c r="M57" s="128">
        <v>1241</v>
      </c>
      <c r="N57" s="129">
        <v>4844</v>
      </c>
      <c r="O57" s="129">
        <v>2336</v>
      </c>
      <c r="P57" s="130">
        <v>8421</v>
      </c>
      <c r="Q57" s="114">
        <f>Tabela15[[#This Row],[COF_MUN]]/Tabela15[[#This Row],[Total de Alunos]]*Tabela15[[#This Row],[TtAlunosPré]]</f>
        <v>0</v>
      </c>
      <c r="R57" s="114">
        <f>Tabela15[[#This Row],[COF_NUTSIII]]/Tabela15[[#This Row],[Total de Alunos]]*Tabela15[[#This Row],[TtAlunosPré]]</f>
        <v>46129.17757164628</v>
      </c>
      <c r="S57" s="114">
        <f>Tabela15[[#This Row],[COF_NUTSIII+MUN]]/Tabela15[[#This Row],[Total de Alunos]]*Tabela15[[#This Row],[TtAlunosPré]]</f>
        <v>46129.17757164628</v>
      </c>
      <c r="T57" s="114">
        <f>Tabela15[[#This Row],[COF_MUN]]/Tabela15[[#This Row],[Total de Alunos]]*Tabela15[[#This Row],[TtAlunos_Básico]]</f>
        <v>0</v>
      </c>
      <c r="U57" s="114">
        <f>Tabela15[[#This Row],[COF_NUTSIII]]/Tabela15[[#This Row],[Total de Alunos]]*Tabela15[[#This Row],[TtAlunos_Básico]]</f>
        <v>180056.19351898032</v>
      </c>
      <c r="V57" s="114">
        <f>Tabela15[[#This Row],[COF_NUTSIII+MUN]]/Tabela15[[#This Row],[Total de Alunos]]*Tabela15[[#This Row],[TtAlunos_Básico]]</f>
        <v>180056.19351898032</v>
      </c>
      <c r="W57" s="114">
        <f>Tabela15[[#This Row],[COF_MUN]]/Tabela15[[#This Row],[Total de Alunos]]*Tabela15[[#This Row],[TtAlunos_Secundário]]</f>
        <v>0</v>
      </c>
      <c r="X57" s="114">
        <f>Tabela15[[#This Row],[COF_NUTSIII]]/Tabela15[[#This Row],[Total de Alunos]]*Tabela15[[#This Row],[TtAlunos_Secundário]]</f>
        <v>86831.393076040054</v>
      </c>
      <c r="Y57" s="114">
        <f>Tabela15[[#This Row],[COF_NUTSIII+MUN]]/Tabela15[[#This Row],[Total de Alunos]]*Tabela15[[#This Row],[TtAlunos_Secundário]]</f>
        <v>86831.393076040054</v>
      </c>
      <c r="AA57" s="146"/>
    </row>
    <row r="58" spans="1:27" x14ac:dyDescent="0.3">
      <c r="A58" s="76">
        <v>1602</v>
      </c>
      <c r="B58" s="76" t="s">
        <v>350</v>
      </c>
      <c r="C58" s="76" t="s">
        <v>353</v>
      </c>
      <c r="D58" s="76" t="s">
        <v>408</v>
      </c>
      <c r="E58" s="76" t="s">
        <v>409</v>
      </c>
      <c r="F58" s="76" t="s">
        <v>29</v>
      </c>
      <c r="G58" s="76">
        <v>111</v>
      </c>
      <c r="H58" s="76" t="s">
        <v>410</v>
      </c>
      <c r="I58" s="76" t="s">
        <v>412</v>
      </c>
      <c r="J58" s="118">
        <v>226019.25</v>
      </c>
      <c r="K58" s="119">
        <v>52435.949000000001</v>
      </c>
      <c r="L58" s="120">
        <v>278455.19900000002</v>
      </c>
      <c r="M58" s="128">
        <v>336</v>
      </c>
      <c r="N58" s="129">
        <v>1079</v>
      </c>
      <c r="O58" s="129">
        <v>440</v>
      </c>
      <c r="P58" s="130">
        <v>1855</v>
      </c>
      <c r="Q58" s="114">
        <f>Tabela15[[#This Row],[COF_MUN]]/Tabela15[[#This Row],[Total de Alunos]]*Tabela15[[#This Row],[TtAlunosPré]]</f>
        <v>40939.335849056602</v>
      </c>
      <c r="R58" s="114">
        <f>Tabela15[[#This Row],[COF_NUTSIII]]/Tabela15[[#This Row],[Total de Alunos]]*Tabela15[[#This Row],[TtAlunosPré]]</f>
        <v>9497.8322716981129</v>
      </c>
      <c r="S58" s="114">
        <f>Tabela15[[#This Row],[COF_NUTSIII+MUN]]/Tabela15[[#This Row],[Total de Alunos]]*Tabela15[[#This Row],[TtAlunosPré]]</f>
        <v>50437.168120754723</v>
      </c>
      <c r="T58" s="114">
        <f>Tabela15[[#This Row],[COF_MUN]]/Tabela15[[#This Row],[Total de Alunos]]*Tabela15[[#This Row],[TtAlunos_Básico]]</f>
        <v>131468.87911051212</v>
      </c>
      <c r="U58" s="114">
        <f>Tabela15[[#This Row],[COF_NUTSIII]]/Tabela15[[#This Row],[Total de Alunos]]*Tabela15[[#This Row],[TtAlunos_Básico]]</f>
        <v>30500.479229649598</v>
      </c>
      <c r="V58" s="114">
        <f>Tabela15[[#This Row],[COF_NUTSIII+MUN]]/Tabela15[[#This Row],[Total de Alunos]]*Tabela15[[#This Row],[TtAlunos_Básico]]</f>
        <v>161969.35834016174</v>
      </c>
      <c r="W58" s="114">
        <f>Tabela15[[#This Row],[COF_MUN]]/Tabela15[[#This Row],[Total de Alunos]]*Tabela15[[#This Row],[TtAlunos_Secundário]]</f>
        <v>53611.03504043127</v>
      </c>
      <c r="X58" s="114">
        <f>Tabela15[[#This Row],[COF_NUTSIII]]/Tabela15[[#This Row],[Total de Alunos]]*Tabela15[[#This Row],[TtAlunos_Secundário]]</f>
        <v>12437.637498652291</v>
      </c>
      <c r="Y58" s="114">
        <f>Tabela15[[#This Row],[COF_NUTSIII+MUN]]/Tabela15[[#This Row],[Total de Alunos]]*Tabela15[[#This Row],[TtAlunos_Secundário]]</f>
        <v>66048.672539083564</v>
      </c>
      <c r="AA58" s="146"/>
    </row>
    <row r="59" spans="1:27" x14ac:dyDescent="0.3">
      <c r="A59" s="76">
        <v>1204</v>
      </c>
      <c r="B59" s="76" t="s">
        <v>350</v>
      </c>
      <c r="C59" s="76" t="s">
        <v>353</v>
      </c>
      <c r="D59" s="76" t="s">
        <v>354</v>
      </c>
      <c r="E59" s="76" t="s">
        <v>355</v>
      </c>
      <c r="F59" s="76" t="s">
        <v>322</v>
      </c>
      <c r="G59" s="76">
        <v>186</v>
      </c>
      <c r="H59" s="76" t="s">
        <v>393</v>
      </c>
      <c r="I59" s="76" t="s">
        <v>397</v>
      </c>
      <c r="J59" s="118">
        <v>0</v>
      </c>
      <c r="K59" s="119">
        <v>30017.989999999998</v>
      </c>
      <c r="L59" s="120">
        <v>30017.989999999998</v>
      </c>
      <c r="M59" s="128">
        <v>229</v>
      </c>
      <c r="N59" s="129">
        <v>882</v>
      </c>
      <c r="O59" s="129">
        <v>182</v>
      </c>
      <c r="P59" s="130">
        <v>1293</v>
      </c>
      <c r="Q59" s="114">
        <f>Tabela15[[#This Row],[COF_MUN]]/Tabela15[[#This Row],[Total de Alunos]]*Tabela15[[#This Row],[TtAlunosPré]]</f>
        <v>0</v>
      </c>
      <c r="R59" s="114">
        <f>Tabela15[[#This Row],[COF_NUTSIII]]/Tabela15[[#This Row],[Total de Alunos]]*Tabela15[[#This Row],[TtAlunosPré]]</f>
        <v>5316.411221964423</v>
      </c>
      <c r="S59" s="114">
        <f>Tabela15[[#This Row],[COF_NUTSIII+MUN]]/Tabela15[[#This Row],[Total de Alunos]]*Tabela15[[#This Row],[TtAlunosPré]]</f>
        <v>5316.411221964423</v>
      </c>
      <c r="T59" s="114">
        <f>Tabela15[[#This Row],[COF_MUN]]/Tabela15[[#This Row],[Total de Alunos]]*Tabela15[[#This Row],[TtAlunos_Básico]]</f>
        <v>0</v>
      </c>
      <c r="U59" s="114">
        <f>Tabela15[[#This Row],[COF_NUTSIII]]/Tabela15[[#This Row],[Total de Alunos]]*Tabela15[[#This Row],[TtAlunos_Básico]]</f>
        <v>20476.30872389791</v>
      </c>
      <c r="V59" s="114">
        <f>Tabela15[[#This Row],[COF_NUTSIII+MUN]]/Tabela15[[#This Row],[Total de Alunos]]*Tabela15[[#This Row],[TtAlunos_Básico]]</f>
        <v>20476.30872389791</v>
      </c>
      <c r="W59" s="114">
        <f>Tabela15[[#This Row],[COF_MUN]]/Tabela15[[#This Row],[Total de Alunos]]*Tabela15[[#This Row],[TtAlunos_Secundário]]</f>
        <v>0</v>
      </c>
      <c r="X59" s="114">
        <f>Tabela15[[#This Row],[COF_NUTSIII]]/Tabela15[[#This Row],[Total de Alunos]]*Tabela15[[#This Row],[TtAlunos_Secundário]]</f>
        <v>4225.2700541376635</v>
      </c>
      <c r="Y59" s="114">
        <f>Tabela15[[#This Row],[COF_NUTSIII+MUN]]/Tabela15[[#This Row],[Total de Alunos]]*Tabela15[[#This Row],[TtAlunos_Secundário]]</f>
        <v>4225.2700541376635</v>
      </c>
      <c r="AA59" s="146"/>
    </row>
    <row r="60" spans="1:27" x14ac:dyDescent="0.3">
      <c r="A60" s="76">
        <v>602</v>
      </c>
      <c r="B60" s="76" t="s">
        <v>350</v>
      </c>
      <c r="C60" s="76" t="s">
        <v>353</v>
      </c>
      <c r="D60" s="76" t="s">
        <v>484</v>
      </c>
      <c r="E60" s="76" t="s">
        <v>485</v>
      </c>
      <c r="F60" s="76" t="s">
        <v>336</v>
      </c>
      <c r="G60" s="76" t="s">
        <v>314</v>
      </c>
      <c r="H60" s="76" t="s">
        <v>579</v>
      </c>
      <c r="I60" s="76" t="s">
        <v>581</v>
      </c>
      <c r="J60" s="118">
        <v>0</v>
      </c>
      <c r="K60" s="119">
        <v>331258.91315789474</v>
      </c>
      <c r="L60" s="120">
        <v>331258.91315789474</v>
      </c>
      <c r="M60" s="128">
        <v>714</v>
      </c>
      <c r="N60" s="129">
        <v>2608</v>
      </c>
      <c r="O60" s="129">
        <v>871</v>
      </c>
      <c r="P60" s="130">
        <v>4193</v>
      </c>
      <c r="Q60" s="114">
        <f>Tabela15[[#This Row],[COF_MUN]]/Tabela15[[#This Row],[Total de Alunos]]*Tabela15[[#This Row],[TtAlunosPré]]</f>
        <v>0</v>
      </c>
      <c r="R60" s="114">
        <f>Tabela15[[#This Row],[COF_NUTSIII]]/Tabela15[[#This Row],[Total de Alunos]]*Tabela15[[#This Row],[TtAlunosPré]]</f>
        <v>56408.028617871896</v>
      </c>
      <c r="S60" s="114">
        <f>Tabela15[[#This Row],[COF_NUTSIII+MUN]]/Tabela15[[#This Row],[Total de Alunos]]*Tabela15[[#This Row],[TtAlunosPré]]</f>
        <v>56408.028617871896</v>
      </c>
      <c r="T60" s="114">
        <f>Tabela15[[#This Row],[COF_MUN]]/Tabela15[[#This Row],[Total de Alunos]]*Tabela15[[#This Row],[TtAlunos_Básico]]</f>
        <v>0</v>
      </c>
      <c r="U60" s="114">
        <f>Tabela15[[#This Row],[COF_NUTSIII]]/Tabela15[[#This Row],[Total de Alunos]]*Tabela15[[#This Row],[TtAlunos_Básico]]</f>
        <v>206039.40985351527</v>
      </c>
      <c r="V60" s="114">
        <f>Tabela15[[#This Row],[COF_NUTSIII+MUN]]/Tabela15[[#This Row],[Total de Alunos]]*Tabela15[[#This Row],[TtAlunos_Básico]]</f>
        <v>206039.40985351527</v>
      </c>
      <c r="W60" s="114">
        <f>Tabela15[[#This Row],[COF_MUN]]/Tabela15[[#This Row],[Total de Alunos]]*Tabela15[[#This Row],[TtAlunos_Secundário]]</f>
        <v>0</v>
      </c>
      <c r="X60" s="114">
        <f>Tabela15[[#This Row],[COF_NUTSIII]]/Tabela15[[#This Row],[Total de Alunos]]*Tabela15[[#This Row],[TtAlunos_Secundário]]</f>
        <v>68811.474686507587</v>
      </c>
      <c r="Y60" s="114">
        <f>Tabela15[[#This Row],[COF_NUTSIII+MUN]]/Tabela15[[#This Row],[Total de Alunos]]*Tabela15[[#This Row],[TtAlunos_Secundário]]</f>
        <v>68811.474686507587</v>
      </c>
      <c r="AA60" s="146"/>
    </row>
    <row r="61" spans="1:27" x14ac:dyDescent="0.3">
      <c r="A61" s="76">
        <v>403</v>
      </c>
      <c r="B61" s="76" t="s">
        <v>350</v>
      </c>
      <c r="C61" s="76" t="s">
        <v>353</v>
      </c>
      <c r="D61" s="76" t="s">
        <v>408</v>
      </c>
      <c r="E61" s="76" t="s">
        <v>409</v>
      </c>
      <c r="F61" s="76" t="s">
        <v>331</v>
      </c>
      <c r="G61" s="76" t="s">
        <v>301</v>
      </c>
      <c r="H61" s="76" t="s">
        <v>515</v>
      </c>
      <c r="I61" s="76" t="s">
        <v>516</v>
      </c>
      <c r="J61" s="118">
        <v>298814.71999999997</v>
      </c>
      <c r="K61" s="119">
        <v>11835.449999999999</v>
      </c>
      <c r="L61" s="120">
        <v>310650.17</v>
      </c>
      <c r="M61" s="128">
        <v>102</v>
      </c>
      <c r="N61" s="129">
        <v>379</v>
      </c>
      <c r="O61" s="129">
        <v>123</v>
      </c>
      <c r="P61" s="130">
        <v>604</v>
      </c>
      <c r="Q61" s="114">
        <f>Tabela15[[#This Row],[COF_MUN]]/Tabela15[[#This Row],[Total de Alunos]]*Tabela15[[#This Row],[TtAlunosPré]]</f>
        <v>50462.088476821191</v>
      </c>
      <c r="R61" s="114">
        <f>Tabela15[[#This Row],[COF_NUTSIII]]/Tabela15[[#This Row],[Total de Alunos]]*Tabela15[[#This Row],[TtAlunosPré]]</f>
        <v>1998.7018211920526</v>
      </c>
      <c r="S61" s="114">
        <f>Tabela15[[#This Row],[COF_NUTSIII+MUN]]/Tabela15[[#This Row],[Total de Alunos]]*Tabela15[[#This Row],[TtAlunosPré]]</f>
        <v>52460.790298013242</v>
      </c>
      <c r="T61" s="114">
        <f>Tabela15[[#This Row],[COF_MUN]]/Tabela15[[#This Row],[Total de Alunos]]*Tabela15[[#This Row],[TtAlunos_Básico]]</f>
        <v>187501.28953642384</v>
      </c>
      <c r="U61" s="114">
        <f>Tabela15[[#This Row],[COF_NUTSIII]]/Tabela15[[#This Row],[Total de Alunos]]*Tabela15[[#This Row],[TtAlunos_Básico]]</f>
        <v>7426.5489238410591</v>
      </c>
      <c r="V61" s="114">
        <f>Tabela15[[#This Row],[COF_NUTSIII+MUN]]/Tabela15[[#This Row],[Total de Alunos]]*Tabela15[[#This Row],[TtAlunos_Básico]]</f>
        <v>194927.8384602649</v>
      </c>
      <c r="W61" s="114">
        <f>Tabela15[[#This Row],[COF_MUN]]/Tabela15[[#This Row],[Total de Alunos]]*Tabela15[[#This Row],[TtAlunos_Secundário]]</f>
        <v>60851.341986754967</v>
      </c>
      <c r="X61" s="114">
        <f>Tabela15[[#This Row],[COF_NUTSIII]]/Tabela15[[#This Row],[Total de Alunos]]*Tabela15[[#This Row],[TtAlunos_Secundário]]</f>
        <v>2410.1992549668871</v>
      </c>
      <c r="Y61" s="114">
        <f>Tabela15[[#This Row],[COF_NUTSIII+MUN]]/Tabela15[[#This Row],[Total de Alunos]]*Tabela15[[#This Row],[TtAlunos_Secundário]]</f>
        <v>63261.541241721854</v>
      </c>
      <c r="AA61" s="146"/>
    </row>
    <row r="62" spans="1:27" x14ac:dyDescent="0.3">
      <c r="A62" s="76">
        <v>1802</v>
      </c>
      <c r="B62" s="76" t="s">
        <v>350</v>
      </c>
      <c r="C62" s="76" t="s">
        <v>353</v>
      </c>
      <c r="D62" s="76" t="s">
        <v>484</v>
      </c>
      <c r="E62" s="76" t="s">
        <v>485</v>
      </c>
      <c r="F62" s="76" t="s">
        <v>340</v>
      </c>
      <c r="G62" s="76" t="s">
        <v>316</v>
      </c>
      <c r="H62" s="76" t="s">
        <v>513</v>
      </c>
      <c r="I62" s="76" t="s">
        <v>627</v>
      </c>
      <c r="J62" s="118">
        <v>0</v>
      </c>
      <c r="K62" s="119">
        <v>341568.78571428574</v>
      </c>
      <c r="L62" s="120">
        <v>341568.78571428574</v>
      </c>
      <c r="M62" s="128">
        <v>185</v>
      </c>
      <c r="N62" s="129">
        <v>694</v>
      </c>
      <c r="O62" s="129">
        <v>187</v>
      </c>
      <c r="P62" s="130">
        <v>1066</v>
      </c>
      <c r="Q62" s="114">
        <f>Tabela15[[#This Row],[COF_MUN]]/Tabela15[[#This Row],[Total de Alunos]]*Tabela15[[#This Row],[TtAlunosPré]]</f>
        <v>0</v>
      </c>
      <c r="R62" s="114">
        <f>Tabela15[[#This Row],[COF_NUTSIII]]/Tabela15[[#This Row],[Total de Alunos]]*Tabela15[[#This Row],[TtAlunosPré]]</f>
        <v>59277.884950415442</v>
      </c>
      <c r="S62" s="114">
        <f>Tabela15[[#This Row],[COF_NUTSIII+MUN]]/Tabela15[[#This Row],[Total de Alunos]]*Tabela15[[#This Row],[TtAlunosPré]]</f>
        <v>59277.884950415442</v>
      </c>
      <c r="T62" s="114">
        <f>Tabela15[[#This Row],[COF_MUN]]/Tabela15[[#This Row],[Total de Alunos]]*Tabela15[[#This Row],[TtAlunos_Básico]]</f>
        <v>0</v>
      </c>
      <c r="U62" s="114">
        <f>Tabela15[[#This Row],[COF_NUTSIII]]/Tabela15[[#This Row],[Total de Alunos]]*Tabela15[[#This Row],[TtAlunos_Básico]]</f>
        <v>222372.1738139909</v>
      </c>
      <c r="V62" s="114">
        <f>Tabela15[[#This Row],[COF_NUTSIII+MUN]]/Tabela15[[#This Row],[Total de Alunos]]*Tabela15[[#This Row],[TtAlunos_Básico]]</f>
        <v>222372.1738139909</v>
      </c>
      <c r="W62" s="114">
        <f>Tabela15[[#This Row],[COF_MUN]]/Tabela15[[#This Row],[Total de Alunos]]*Tabela15[[#This Row],[TtAlunos_Secundário]]</f>
        <v>0</v>
      </c>
      <c r="X62" s="114">
        <f>Tabela15[[#This Row],[COF_NUTSIII]]/Tabela15[[#This Row],[Total de Alunos]]*Tabela15[[#This Row],[TtAlunos_Secundário]]</f>
        <v>59918.726949879398</v>
      </c>
      <c r="Y62" s="114">
        <f>Tabela15[[#This Row],[COF_NUTSIII+MUN]]/Tabela15[[#This Row],[Total de Alunos]]*Tabela15[[#This Row],[TtAlunos_Secundário]]</f>
        <v>59918.726949879398</v>
      </c>
      <c r="AA62" s="146"/>
    </row>
    <row r="63" spans="1:27" x14ac:dyDescent="0.3">
      <c r="A63" s="76">
        <v>1406</v>
      </c>
      <c r="B63" s="76" t="s">
        <v>350</v>
      </c>
      <c r="C63" s="76" t="s">
        <v>353</v>
      </c>
      <c r="D63" s="76" t="s">
        <v>354</v>
      </c>
      <c r="E63" s="76" t="s">
        <v>355</v>
      </c>
      <c r="F63" s="76" t="s">
        <v>332</v>
      </c>
      <c r="G63" s="76">
        <v>185</v>
      </c>
      <c r="H63" s="76" t="s">
        <v>532</v>
      </c>
      <c r="I63" s="76" t="s">
        <v>537</v>
      </c>
      <c r="J63" s="118">
        <v>0</v>
      </c>
      <c r="K63" s="119">
        <v>330088.81818181818</v>
      </c>
      <c r="L63" s="120">
        <v>330088.81818181818</v>
      </c>
      <c r="M63" s="128">
        <v>486</v>
      </c>
      <c r="N63" s="129">
        <v>1961</v>
      </c>
      <c r="O63" s="129">
        <v>514</v>
      </c>
      <c r="P63" s="130">
        <v>2961</v>
      </c>
      <c r="Q63" s="114">
        <f>Tabela15[[#This Row],[COF_MUN]]/Tabela15[[#This Row],[Total de Alunos]]*Tabela15[[#This Row],[TtAlunosPré]]</f>
        <v>0</v>
      </c>
      <c r="R63" s="114">
        <f>Tabela15[[#This Row],[COF_NUTSIII]]/Tabela15[[#This Row],[Total de Alunos]]*Tabela15[[#This Row],[TtAlunosPré]]</f>
        <v>54178.71179883946</v>
      </c>
      <c r="S63" s="114">
        <f>Tabela15[[#This Row],[COF_NUTSIII+MUN]]/Tabela15[[#This Row],[Total de Alunos]]*Tabela15[[#This Row],[TtAlunosPré]]</f>
        <v>54178.71179883946</v>
      </c>
      <c r="T63" s="114">
        <f>Tabela15[[#This Row],[COF_MUN]]/Tabela15[[#This Row],[Total de Alunos]]*Tabela15[[#This Row],[TtAlunos_Básico]]</f>
        <v>0</v>
      </c>
      <c r="U63" s="114">
        <f>Tabela15[[#This Row],[COF_NUTSIII]]/Tabela15[[#This Row],[Total de Alunos]]*Tabela15[[#This Row],[TtAlunos_Básico]]</f>
        <v>218609.9873200086</v>
      </c>
      <c r="V63" s="114">
        <f>Tabela15[[#This Row],[COF_NUTSIII+MUN]]/Tabela15[[#This Row],[Total de Alunos]]*Tabela15[[#This Row],[TtAlunos_Básico]]</f>
        <v>218609.9873200086</v>
      </c>
      <c r="W63" s="114">
        <f>Tabela15[[#This Row],[COF_MUN]]/Tabela15[[#This Row],[Total de Alunos]]*Tabela15[[#This Row],[TtAlunos_Secundário]]</f>
        <v>0</v>
      </c>
      <c r="X63" s="114">
        <f>Tabela15[[#This Row],[COF_NUTSIII]]/Tabela15[[#This Row],[Total de Alunos]]*Tabela15[[#This Row],[TtAlunos_Secundário]]</f>
        <v>57300.119062970123</v>
      </c>
      <c r="Y63" s="114">
        <f>Tabela15[[#This Row],[COF_NUTSIII+MUN]]/Tabela15[[#This Row],[Total de Alunos]]*Tabela15[[#This Row],[TtAlunos_Secundário]]</f>
        <v>57300.119062970123</v>
      </c>
      <c r="AA63" s="146"/>
    </row>
    <row r="64" spans="1:27" x14ac:dyDescent="0.3">
      <c r="A64" s="76">
        <v>1105</v>
      </c>
      <c r="B64" s="76" t="s">
        <v>350</v>
      </c>
      <c r="C64" s="76" t="s">
        <v>353</v>
      </c>
      <c r="D64" s="76" t="s">
        <v>427</v>
      </c>
      <c r="E64" s="76" t="s">
        <v>428</v>
      </c>
      <c r="F64" s="76" t="s">
        <v>324</v>
      </c>
      <c r="G64" s="76">
        <v>170</v>
      </c>
      <c r="H64" s="76" t="s">
        <v>427</v>
      </c>
      <c r="I64" s="76" t="s">
        <v>433</v>
      </c>
      <c r="J64" s="118">
        <v>808767.37</v>
      </c>
      <c r="K64" s="119">
        <v>0</v>
      </c>
      <c r="L64" s="120">
        <v>808767.37</v>
      </c>
      <c r="M64" s="128">
        <v>6060</v>
      </c>
      <c r="N64" s="129">
        <v>21221</v>
      </c>
      <c r="O64" s="129">
        <v>7247</v>
      </c>
      <c r="P64" s="130">
        <v>34528</v>
      </c>
      <c r="Q64" s="114">
        <f>Tabela15[[#This Row],[COF_MUN]]/Tabela15[[#This Row],[Total de Alunos]]*Tabela15[[#This Row],[TtAlunosPré]]</f>
        <v>141946.5437384152</v>
      </c>
      <c r="R64" s="114">
        <f>Tabela15[[#This Row],[COF_NUTSIII]]/Tabela15[[#This Row],[Total de Alunos]]*Tabela15[[#This Row],[TtAlunosPré]]</f>
        <v>0</v>
      </c>
      <c r="S64" s="114">
        <f>Tabela15[[#This Row],[COF_NUTSIII+MUN]]/Tabela15[[#This Row],[Total de Alunos]]*Tabela15[[#This Row],[TtAlunosPré]]</f>
        <v>141946.5437384152</v>
      </c>
      <c r="T64" s="114">
        <f>Tabela15[[#This Row],[COF_MUN]]/Tabela15[[#This Row],[Total de Alunos]]*Tabela15[[#This Row],[TtAlunos_Básico]]</f>
        <v>497070.56182721269</v>
      </c>
      <c r="U64" s="114">
        <f>Tabela15[[#This Row],[COF_NUTSIII]]/Tabela15[[#This Row],[Total de Alunos]]*Tabela15[[#This Row],[TtAlunos_Básico]]</f>
        <v>0</v>
      </c>
      <c r="V64" s="114">
        <f>Tabela15[[#This Row],[COF_NUTSIII+MUN]]/Tabela15[[#This Row],[Total de Alunos]]*Tabela15[[#This Row],[TtAlunos_Básico]]</f>
        <v>497070.56182721269</v>
      </c>
      <c r="W64" s="114">
        <f>Tabela15[[#This Row],[COF_MUN]]/Tabela15[[#This Row],[Total de Alunos]]*Tabela15[[#This Row],[TtAlunos_Secundário]]</f>
        <v>169750.2644343721</v>
      </c>
      <c r="X64" s="114">
        <f>Tabela15[[#This Row],[COF_NUTSIII]]/Tabela15[[#This Row],[Total de Alunos]]*Tabela15[[#This Row],[TtAlunos_Secundário]]</f>
        <v>0</v>
      </c>
      <c r="Y64" s="114">
        <f>Tabela15[[#This Row],[COF_NUTSIII+MUN]]/Tabela15[[#This Row],[Total de Alunos]]*Tabela15[[#This Row],[TtAlunos_Secundário]]</f>
        <v>169750.2644343721</v>
      </c>
      <c r="AA64" s="146"/>
    </row>
    <row r="65" spans="1:27" x14ac:dyDescent="0.3">
      <c r="A65" s="76">
        <v>1007</v>
      </c>
      <c r="B65" s="76" t="s">
        <v>350</v>
      </c>
      <c r="C65" s="76" t="s">
        <v>353</v>
      </c>
      <c r="D65" s="76" t="s">
        <v>484</v>
      </c>
      <c r="E65" s="76" t="s">
        <v>485</v>
      </c>
      <c r="F65" s="76" t="s">
        <v>337</v>
      </c>
      <c r="G65" s="76" t="s">
        <v>310</v>
      </c>
      <c r="H65" s="76" t="s">
        <v>556</v>
      </c>
      <c r="I65" s="76" t="s">
        <v>601</v>
      </c>
      <c r="J65" s="118">
        <v>0</v>
      </c>
      <c r="K65" s="119">
        <v>219794.57400000002</v>
      </c>
      <c r="L65" s="120">
        <v>219794.57400000002</v>
      </c>
      <c r="M65" s="128">
        <v>32</v>
      </c>
      <c r="N65" s="129">
        <v>169</v>
      </c>
      <c r="O65" s="129">
        <v>0</v>
      </c>
      <c r="P65" s="130">
        <v>201</v>
      </c>
      <c r="Q65" s="114">
        <f>Tabela15[[#This Row],[COF_MUN]]/Tabela15[[#This Row],[Total de Alunos]]*Tabela15[[#This Row],[TtAlunosPré]]</f>
        <v>0</v>
      </c>
      <c r="R65" s="114">
        <f>Tabela15[[#This Row],[COF_NUTSIII]]/Tabela15[[#This Row],[Total de Alunos]]*Tabela15[[#This Row],[TtAlunosPré]]</f>
        <v>34992.170985074634</v>
      </c>
      <c r="S65" s="114">
        <f>Tabela15[[#This Row],[COF_NUTSIII+MUN]]/Tabela15[[#This Row],[Total de Alunos]]*Tabela15[[#This Row],[TtAlunosPré]]</f>
        <v>34992.170985074634</v>
      </c>
      <c r="T65" s="114">
        <f>Tabela15[[#This Row],[COF_MUN]]/Tabela15[[#This Row],[Total de Alunos]]*Tabela15[[#This Row],[TtAlunos_Básico]]</f>
        <v>0</v>
      </c>
      <c r="U65" s="114">
        <f>Tabela15[[#This Row],[COF_NUTSIII]]/Tabela15[[#This Row],[Total de Alunos]]*Tabela15[[#This Row],[TtAlunos_Básico]]</f>
        <v>184802.4030149254</v>
      </c>
      <c r="V65" s="114">
        <f>Tabela15[[#This Row],[COF_NUTSIII+MUN]]/Tabela15[[#This Row],[Total de Alunos]]*Tabela15[[#This Row],[TtAlunos_Básico]]</f>
        <v>184802.4030149254</v>
      </c>
      <c r="W65" s="114">
        <f>Tabela15[[#This Row],[COF_MUN]]/Tabela15[[#This Row],[Total de Alunos]]*Tabela15[[#This Row],[TtAlunos_Secundário]]</f>
        <v>0</v>
      </c>
      <c r="X65" s="114">
        <f>Tabela15[[#This Row],[COF_NUTSIII]]/Tabela15[[#This Row],[Total de Alunos]]*Tabela15[[#This Row],[TtAlunos_Secundário]]</f>
        <v>0</v>
      </c>
      <c r="Y65" s="114">
        <f>Tabela15[[#This Row],[COF_NUTSIII+MUN]]/Tabela15[[#This Row],[Total de Alunos]]*Tabela15[[#This Row],[TtAlunos_Secundário]]</f>
        <v>0</v>
      </c>
      <c r="AA65" s="146"/>
    </row>
    <row r="66" spans="1:27" x14ac:dyDescent="0.3">
      <c r="A66" s="76">
        <v>502</v>
      </c>
      <c r="B66" s="76" t="s">
        <v>350</v>
      </c>
      <c r="C66" s="76" t="s">
        <v>353</v>
      </c>
      <c r="D66" s="76" t="s">
        <v>484</v>
      </c>
      <c r="E66" s="76" t="s">
        <v>485</v>
      </c>
      <c r="F66" s="76" t="s">
        <v>328</v>
      </c>
      <c r="G66" s="76" t="s">
        <v>306</v>
      </c>
      <c r="H66" s="76" t="s">
        <v>486</v>
      </c>
      <c r="I66" s="76" t="s">
        <v>486</v>
      </c>
      <c r="J66" s="118">
        <v>0</v>
      </c>
      <c r="K66" s="119">
        <v>369731.88500000001</v>
      </c>
      <c r="L66" s="120">
        <v>369731.88500000001</v>
      </c>
      <c r="M66" s="128">
        <v>1117</v>
      </c>
      <c r="N66" s="129">
        <v>4250</v>
      </c>
      <c r="O66" s="129">
        <v>1662</v>
      </c>
      <c r="P66" s="130">
        <v>7029</v>
      </c>
      <c r="Q66" s="114">
        <f>Tabela15[[#This Row],[COF_MUN]]/Tabela15[[#This Row],[Total de Alunos]]*Tabela15[[#This Row],[TtAlunosPré]]</f>
        <v>0</v>
      </c>
      <c r="R66" s="114">
        <f>Tabela15[[#This Row],[COF_NUTSIII]]/Tabela15[[#This Row],[Total de Alunos]]*Tabela15[[#This Row],[TtAlunosPré]]</f>
        <v>58755.230551287525</v>
      </c>
      <c r="S66" s="114">
        <f>Tabela15[[#This Row],[COF_NUTSIII+MUN]]/Tabela15[[#This Row],[Total de Alunos]]*Tabela15[[#This Row],[TtAlunosPré]]</f>
        <v>58755.230551287525</v>
      </c>
      <c r="T66" s="114">
        <f>Tabela15[[#This Row],[COF_MUN]]/Tabela15[[#This Row],[Total de Alunos]]*Tabela15[[#This Row],[TtAlunos_Básico]]</f>
        <v>0</v>
      </c>
      <c r="U66" s="114">
        <f>Tabela15[[#This Row],[COF_NUTSIII]]/Tabela15[[#This Row],[Total de Alunos]]*Tabela15[[#This Row],[TtAlunos_Básico]]</f>
        <v>223553.92107696686</v>
      </c>
      <c r="V66" s="114">
        <f>Tabela15[[#This Row],[COF_NUTSIII+MUN]]/Tabela15[[#This Row],[Total de Alunos]]*Tabela15[[#This Row],[TtAlunos_Básico]]</f>
        <v>223553.92107696686</v>
      </c>
      <c r="W66" s="114">
        <f>Tabela15[[#This Row],[COF_MUN]]/Tabela15[[#This Row],[Total de Alunos]]*Tabela15[[#This Row],[TtAlunos_Secundário]]</f>
        <v>0</v>
      </c>
      <c r="X66" s="114">
        <f>Tabela15[[#This Row],[COF_NUTSIII]]/Tabela15[[#This Row],[Total de Alunos]]*Tabela15[[#This Row],[TtAlunos_Secundário]]</f>
        <v>87422.733371745635</v>
      </c>
      <c r="Y66" s="114">
        <f>Tabela15[[#This Row],[COF_NUTSIII+MUN]]/Tabela15[[#This Row],[Total de Alunos]]*Tabela15[[#This Row],[TtAlunos_Secundário]]</f>
        <v>87422.733371745635</v>
      </c>
      <c r="AA66" s="146"/>
    </row>
    <row r="67" spans="1:27" x14ac:dyDescent="0.3">
      <c r="A67" s="76">
        <v>106</v>
      </c>
      <c r="B67" s="76" t="s">
        <v>350</v>
      </c>
      <c r="C67" s="76" t="s">
        <v>353</v>
      </c>
      <c r="D67" s="76" t="s">
        <v>408</v>
      </c>
      <c r="E67" s="76" t="s">
        <v>409</v>
      </c>
      <c r="F67" s="76" t="s">
        <v>338</v>
      </c>
      <c r="G67" s="76" t="s">
        <v>296</v>
      </c>
      <c r="H67" s="76" t="s">
        <v>445</v>
      </c>
      <c r="I67" s="76" t="s">
        <v>609</v>
      </c>
      <c r="J67" s="118">
        <v>0</v>
      </c>
      <c r="K67" s="119">
        <v>608447.2854545454</v>
      </c>
      <c r="L67" s="120">
        <v>608447.2854545454</v>
      </c>
      <c r="M67" s="128">
        <v>359</v>
      </c>
      <c r="N67" s="129">
        <v>1459</v>
      </c>
      <c r="O67" s="129">
        <v>485</v>
      </c>
      <c r="P67" s="130">
        <v>2303</v>
      </c>
      <c r="Q67" s="114">
        <f>Tabela15[[#This Row],[COF_MUN]]/Tabela15[[#This Row],[Total de Alunos]]*Tabela15[[#This Row],[TtAlunosPré]]</f>
        <v>0</v>
      </c>
      <c r="R67" s="114">
        <f>Tabela15[[#This Row],[COF_NUTSIII]]/Tabela15[[#This Row],[Total de Alunos]]*Tabela15[[#This Row],[TtAlunosPré]]</f>
        <v>94846.971549362483</v>
      </c>
      <c r="S67" s="114">
        <f>Tabela15[[#This Row],[COF_NUTSIII+MUN]]/Tabela15[[#This Row],[Total de Alunos]]*Tabela15[[#This Row],[TtAlunosPré]]</f>
        <v>94846.971549362483</v>
      </c>
      <c r="T67" s="114">
        <f>Tabela15[[#This Row],[COF_MUN]]/Tabela15[[#This Row],[Total de Alunos]]*Tabela15[[#This Row],[TtAlunos_Básico]]</f>
        <v>0</v>
      </c>
      <c r="U67" s="114">
        <f>Tabela15[[#This Row],[COF_NUTSIII]]/Tabela15[[#This Row],[Total de Alunos]]*Tabela15[[#This Row],[TtAlunos_Básico]]</f>
        <v>385464.43312122521</v>
      </c>
      <c r="V67" s="114">
        <f>Tabela15[[#This Row],[COF_NUTSIII+MUN]]/Tabela15[[#This Row],[Total de Alunos]]*Tabela15[[#This Row],[TtAlunos_Básico]]</f>
        <v>385464.43312122521</v>
      </c>
      <c r="W67" s="114">
        <f>Tabela15[[#This Row],[COF_MUN]]/Tabela15[[#This Row],[Total de Alunos]]*Tabela15[[#This Row],[TtAlunos_Secundário]]</f>
        <v>0</v>
      </c>
      <c r="X67" s="114">
        <f>Tabela15[[#This Row],[COF_NUTSIII]]/Tabela15[[#This Row],[Total de Alunos]]*Tabela15[[#This Row],[TtAlunos_Secundário]]</f>
        <v>128135.88078395766</v>
      </c>
      <c r="Y67" s="114">
        <f>Tabela15[[#This Row],[COF_NUTSIII+MUN]]/Tabela15[[#This Row],[Total de Alunos]]*Tabela15[[#This Row],[TtAlunos_Secundário]]</f>
        <v>128135.88078395766</v>
      </c>
      <c r="AA67" s="146"/>
    </row>
    <row r="68" spans="1:27" x14ac:dyDescent="0.3">
      <c r="A68" s="76">
        <v>1205</v>
      </c>
      <c r="B68" s="76" t="s">
        <v>350</v>
      </c>
      <c r="C68" s="76" t="s">
        <v>353</v>
      </c>
      <c r="D68" s="76" t="s">
        <v>354</v>
      </c>
      <c r="E68" s="76" t="s">
        <v>355</v>
      </c>
      <c r="F68" s="76" t="s">
        <v>322</v>
      </c>
      <c r="G68" s="76">
        <v>186</v>
      </c>
      <c r="H68" s="76" t="s">
        <v>393</v>
      </c>
      <c r="I68" s="76" t="s">
        <v>398</v>
      </c>
      <c r="J68" s="118">
        <v>100640</v>
      </c>
      <c r="K68" s="119">
        <v>30017.989999999998</v>
      </c>
      <c r="L68" s="120">
        <v>130657.98999999999</v>
      </c>
      <c r="M68" s="128">
        <v>75</v>
      </c>
      <c r="N68" s="129">
        <v>200</v>
      </c>
      <c r="O68" s="129">
        <v>0</v>
      </c>
      <c r="P68" s="130">
        <v>275</v>
      </c>
      <c r="Q68" s="114">
        <f>Tabela15[[#This Row],[COF_MUN]]/Tabela15[[#This Row],[Total de Alunos]]*Tabela15[[#This Row],[TtAlunosPré]]</f>
        <v>27447.272727272724</v>
      </c>
      <c r="R68" s="114">
        <f>Tabela15[[#This Row],[COF_NUTSIII]]/Tabela15[[#This Row],[Total de Alunos]]*Tabela15[[#This Row],[TtAlunosPré]]</f>
        <v>8186.7245454545455</v>
      </c>
      <c r="S68" s="114">
        <f>Tabela15[[#This Row],[COF_NUTSIII+MUN]]/Tabela15[[#This Row],[Total de Alunos]]*Tabela15[[#This Row],[TtAlunosPré]]</f>
        <v>35633.997272727269</v>
      </c>
      <c r="T68" s="114">
        <f>Tabela15[[#This Row],[COF_MUN]]/Tabela15[[#This Row],[Total de Alunos]]*Tabela15[[#This Row],[TtAlunos_Básico]]</f>
        <v>73192.727272727265</v>
      </c>
      <c r="U68" s="114">
        <f>Tabela15[[#This Row],[COF_NUTSIII]]/Tabela15[[#This Row],[Total de Alunos]]*Tabela15[[#This Row],[TtAlunos_Básico]]</f>
        <v>21831.265454545453</v>
      </c>
      <c r="V68" s="114">
        <f>Tabela15[[#This Row],[COF_NUTSIII+MUN]]/Tabela15[[#This Row],[Total de Alunos]]*Tabela15[[#This Row],[TtAlunos_Básico]]</f>
        <v>95023.992727272722</v>
      </c>
      <c r="W68" s="114">
        <f>Tabela15[[#This Row],[COF_MUN]]/Tabela15[[#This Row],[Total de Alunos]]*Tabela15[[#This Row],[TtAlunos_Secundário]]</f>
        <v>0</v>
      </c>
      <c r="X68" s="114">
        <f>Tabela15[[#This Row],[COF_NUTSIII]]/Tabela15[[#This Row],[Total de Alunos]]*Tabela15[[#This Row],[TtAlunos_Secundário]]</f>
        <v>0</v>
      </c>
      <c r="Y68" s="114">
        <f>Tabela15[[#This Row],[COF_NUTSIII+MUN]]/Tabela15[[#This Row],[Total de Alunos]]*Tabela15[[#This Row],[TtAlunos_Secundário]]</f>
        <v>0</v>
      </c>
      <c r="AA68" s="146"/>
    </row>
    <row r="69" spans="1:27" x14ac:dyDescent="0.3">
      <c r="A69" s="76">
        <v>1803</v>
      </c>
      <c r="B69" s="76" t="s">
        <v>350</v>
      </c>
      <c r="C69" s="76" t="s">
        <v>353</v>
      </c>
      <c r="D69" s="76" t="s">
        <v>484</v>
      </c>
      <c r="E69" s="76" t="s">
        <v>485</v>
      </c>
      <c r="F69" s="76" t="s">
        <v>340</v>
      </c>
      <c r="G69" s="76" t="s">
        <v>316</v>
      </c>
      <c r="H69" s="76" t="s">
        <v>513</v>
      </c>
      <c r="I69" s="76" t="s">
        <v>628</v>
      </c>
      <c r="J69" s="118">
        <v>0</v>
      </c>
      <c r="K69" s="119">
        <v>341568.78571428574</v>
      </c>
      <c r="L69" s="120">
        <v>341568.78571428574</v>
      </c>
      <c r="M69" s="128">
        <v>260</v>
      </c>
      <c r="N69" s="129">
        <v>967</v>
      </c>
      <c r="O69" s="129">
        <v>382</v>
      </c>
      <c r="P69" s="130">
        <v>1609</v>
      </c>
      <c r="Q69" s="114">
        <f>Tabela15[[#This Row],[COF_MUN]]/Tabela15[[#This Row],[Total de Alunos]]*Tabela15[[#This Row],[TtAlunosPré]]</f>
        <v>0</v>
      </c>
      <c r="R69" s="114">
        <f>Tabela15[[#This Row],[COF_NUTSIII]]/Tabela15[[#This Row],[Total de Alunos]]*Tabela15[[#This Row],[TtAlunosPré]]</f>
        <v>55194.458847553935</v>
      </c>
      <c r="S69" s="114">
        <f>Tabela15[[#This Row],[COF_NUTSIII+MUN]]/Tabela15[[#This Row],[Total de Alunos]]*Tabela15[[#This Row],[TtAlunosPré]]</f>
        <v>55194.458847553935</v>
      </c>
      <c r="T69" s="114">
        <f>Tabela15[[#This Row],[COF_MUN]]/Tabela15[[#This Row],[Total de Alunos]]*Tabela15[[#This Row],[TtAlunos_Básico]]</f>
        <v>0</v>
      </c>
      <c r="U69" s="114">
        <f>Tabela15[[#This Row],[COF_NUTSIII]]/Tabela15[[#This Row],[Total de Alunos]]*Tabela15[[#This Row],[TtAlunos_Básico]]</f>
        <v>205280.92963686408</v>
      </c>
      <c r="V69" s="114">
        <f>Tabela15[[#This Row],[COF_NUTSIII+MUN]]/Tabela15[[#This Row],[Total de Alunos]]*Tabela15[[#This Row],[TtAlunos_Básico]]</f>
        <v>205280.92963686408</v>
      </c>
      <c r="W69" s="114">
        <f>Tabela15[[#This Row],[COF_MUN]]/Tabela15[[#This Row],[Total de Alunos]]*Tabela15[[#This Row],[TtAlunos_Secundário]]</f>
        <v>0</v>
      </c>
      <c r="X69" s="114">
        <f>Tabela15[[#This Row],[COF_NUTSIII]]/Tabela15[[#This Row],[Total de Alunos]]*Tabela15[[#This Row],[TtAlunos_Secundário]]</f>
        <v>81093.397229867711</v>
      </c>
      <c r="Y69" s="114">
        <f>Tabela15[[#This Row],[COF_NUTSIII+MUN]]/Tabela15[[#This Row],[Total de Alunos]]*Tabela15[[#This Row],[TtAlunos_Secundário]]</f>
        <v>81093.397229867711</v>
      </c>
      <c r="AA69" s="146"/>
    </row>
    <row r="70" spans="1:27" x14ac:dyDescent="0.3">
      <c r="A70" s="76">
        <v>804</v>
      </c>
      <c r="B70" s="76" t="s">
        <v>350</v>
      </c>
      <c r="C70" s="76" t="s">
        <v>353</v>
      </c>
      <c r="D70" s="76" t="s">
        <v>321</v>
      </c>
      <c r="E70" s="76" t="s">
        <v>377</v>
      </c>
      <c r="F70" s="76" t="s">
        <v>321</v>
      </c>
      <c r="G70" s="76">
        <v>150</v>
      </c>
      <c r="H70" s="76" t="s">
        <v>378</v>
      </c>
      <c r="I70" s="76" t="s">
        <v>382</v>
      </c>
      <c r="J70" s="118">
        <v>0</v>
      </c>
      <c r="K70" s="119">
        <v>0</v>
      </c>
      <c r="L70" s="120">
        <v>0</v>
      </c>
      <c r="M70" s="128">
        <v>189</v>
      </c>
      <c r="N70" s="129">
        <v>547</v>
      </c>
      <c r="O70" s="129">
        <v>0</v>
      </c>
      <c r="P70" s="130">
        <v>736</v>
      </c>
      <c r="Q70" s="114">
        <f>Tabela15[[#This Row],[COF_MUN]]/Tabela15[[#This Row],[Total de Alunos]]*Tabela15[[#This Row],[TtAlunosPré]]</f>
        <v>0</v>
      </c>
      <c r="R70" s="114">
        <f>Tabela15[[#This Row],[COF_NUTSIII]]/Tabela15[[#This Row],[Total de Alunos]]*Tabela15[[#This Row],[TtAlunosPré]]</f>
        <v>0</v>
      </c>
      <c r="S70" s="114">
        <f>Tabela15[[#This Row],[COF_NUTSIII+MUN]]/Tabela15[[#This Row],[Total de Alunos]]*Tabela15[[#This Row],[TtAlunosPré]]</f>
        <v>0</v>
      </c>
      <c r="T70" s="114">
        <f>Tabela15[[#This Row],[COF_MUN]]/Tabela15[[#This Row],[Total de Alunos]]*Tabela15[[#This Row],[TtAlunos_Básico]]</f>
        <v>0</v>
      </c>
      <c r="U70" s="114">
        <f>Tabela15[[#This Row],[COF_NUTSIII]]/Tabela15[[#This Row],[Total de Alunos]]*Tabela15[[#This Row],[TtAlunos_Básico]]</f>
        <v>0</v>
      </c>
      <c r="V70" s="114">
        <f>Tabela15[[#This Row],[COF_NUTSIII+MUN]]/Tabela15[[#This Row],[Total de Alunos]]*Tabela15[[#This Row],[TtAlunos_Básico]]</f>
        <v>0</v>
      </c>
      <c r="W70" s="114">
        <f>Tabela15[[#This Row],[COF_MUN]]/Tabela15[[#This Row],[Total de Alunos]]*Tabela15[[#This Row],[TtAlunos_Secundário]]</f>
        <v>0</v>
      </c>
      <c r="X70" s="114">
        <f>Tabela15[[#This Row],[COF_NUTSIII]]/Tabela15[[#This Row],[Total de Alunos]]*Tabela15[[#This Row],[TtAlunos_Secundário]]</f>
        <v>0</v>
      </c>
      <c r="Y70" s="114">
        <f>Tabela15[[#This Row],[COF_NUTSIII+MUN]]/Tabela15[[#This Row],[Total de Alunos]]*Tabela15[[#This Row],[TtAlunos_Secundário]]</f>
        <v>0</v>
      </c>
      <c r="AA70" s="146"/>
    </row>
    <row r="71" spans="1:27" x14ac:dyDescent="0.3">
      <c r="A71" s="76">
        <v>206</v>
      </c>
      <c r="B71" s="76" t="s">
        <v>350</v>
      </c>
      <c r="C71" s="76" t="s">
        <v>353</v>
      </c>
      <c r="D71" s="76" t="s">
        <v>354</v>
      </c>
      <c r="E71" s="76" t="s">
        <v>355</v>
      </c>
      <c r="F71" s="76" t="s">
        <v>327</v>
      </c>
      <c r="G71" s="76">
        <v>184</v>
      </c>
      <c r="H71" s="76" t="s">
        <v>373</v>
      </c>
      <c r="I71" s="76" t="s">
        <v>476</v>
      </c>
      <c r="J71" s="118">
        <v>130283.99</v>
      </c>
      <c r="K71" s="119">
        <v>58442.553846153845</v>
      </c>
      <c r="L71" s="120">
        <v>188726.54384615386</v>
      </c>
      <c r="M71" s="128">
        <v>172</v>
      </c>
      <c r="N71" s="129">
        <v>535</v>
      </c>
      <c r="O71" s="129">
        <v>192</v>
      </c>
      <c r="P71" s="130">
        <v>899</v>
      </c>
      <c r="Q71" s="114">
        <f>Tabela15[[#This Row],[COF_MUN]]/Tabela15[[#This Row],[Total de Alunos]]*Tabela15[[#This Row],[TtAlunosPré]]</f>
        <v>24926.414104560623</v>
      </c>
      <c r="R71" s="114">
        <f>Tabela15[[#This Row],[COF_NUTSIII]]/Tabela15[[#This Row],[Total de Alunos]]*Tabela15[[#This Row],[TtAlunosPré]]</f>
        <v>11181.445229742449</v>
      </c>
      <c r="S71" s="114">
        <f>Tabela15[[#This Row],[COF_NUTSIII+MUN]]/Tabela15[[#This Row],[Total de Alunos]]*Tabela15[[#This Row],[TtAlunosPré]]</f>
        <v>36107.859334303073</v>
      </c>
      <c r="T71" s="114">
        <f>Tabela15[[#This Row],[COF_MUN]]/Tabela15[[#This Row],[Total de Alunos]]*Tabela15[[#This Row],[TtAlunos_Básico]]</f>
        <v>77532.741546162404</v>
      </c>
      <c r="U71" s="114">
        <f>Tabela15[[#This Row],[COF_NUTSIII]]/Tabela15[[#This Row],[Total de Alunos]]*Tabela15[[#This Row],[TtAlunos_Básico]]</f>
        <v>34779.495336698892</v>
      </c>
      <c r="V71" s="114">
        <f>Tabela15[[#This Row],[COF_NUTSIII+MUN]]/Tabela15[[#This Row],[Total de Alunos]]*Tabela15[[#This Row],[TtAlunos_Básico]]</f>
        <v>112312.23688286131</v>
      </c>
      <c r="W71" s="114">
        <f>Tabela15[[#This Row],[COF_MUN]]/Tabela15[[#This Row],[Total de Alunos]]*Tabela15[[#This Row],[TtAlunos_Secundário]]</f>
        <v>27824.834349276978</v>
      </c>
      <c r="X71" s="114">
        <f>Tabela15[[#This Row],[COF_NUTSIII]]/Tabela15[[#This Row],[Total de Alunos]]*Tabela15[[#This Row],[TtAlunos_Secundário]]</f>
        <v>12481.613279712499</v>
      </c>
      <c r="Y71" s="114">
        <f>Tabela15[[#This Row],[COF_NUTSIII+MUN]]/Tabela15[[#This Row],[Total de Alunos]]*Tabela15[[#This Row],[TtAlunos_Secundário]]</f>
        <v>40306.447628989481</v>
      </c>
      <c r="AA71" s="146"/>
    </row>
    <row r="72" spans="1:27" x14ac:dyDescent="0.3">
      <c r="A72" s="76">
        <v>903</v>
      </c>
      <c r="B72" s="76" t="s">
        <v>350</v>
      </c>
      <c r="C72" s="76" t="s">
        <v>353</v>
      </c>
      <c r="D72" s="76" t="s">
        <v>484</v>
      </c>
      <c r="E72" s="76" t="s">
        <v>485</v>
      </c>
      <c r="F72" s="76" t="s">
        <v>329</v>
      </c>
      <c r="G72" s="76" t="s">
        <v>312</v>
      </c>
      <c r="H72" s="76" t="s">
        <v>492</v>
      </c>
      <c r="I72" s="76" t="s">
        <v>495</v>
      </c>
      <c r="J72" s="118">
        <v>0</v>
      </c>
      <c r="K72" s="119">
        <v>91594.23133333333</v>
      </c>
      <c r="L72" s="120">
        <v>91594.23133333333</v>
      </c>
      <c r="M72" s="128">
        <v>109</v>
      </c>
      <c r="N72" s="129">
        <v>445</v>
      </c>
      <c r="O72" s="129">
        <v>121</v>
      </c>
      <c r="P72" s="130">
        <v>675</v>
      </c>
      <c r="Q72" s="114">
        <f>Tabela15[[#This Row],[COF_MUN]]/Tabela15[[#This Row],[Total de Alunos]]*Tabela15[[#This Row],[TtAlunosPré]]</f>
        <v>0</v>
      </c>
      <c r="R72" s="114">
        <f>Tabela15[[#This Row],[COF_NUTSIII]]/Tabela15[[#This Row],[Total de Alunos]]*Tabela15[[#This Row],[TtAlunosPré]]</f>
        <v>14790.772170864195</v>
      </c>
      <c r="S72" s="114">
        <f>Tabela15[[#This Row],[COF_NUTSIII+MUN]]/Tabela15[[#This Row],[Total de Alunos]]*Tabela15[[#This Row],[TtAlunosPré]]</f>
        <v>14790.772170864195</v>
      </c>
      <c r="T72" s="114">
        <f>Tabela15[[#This Row],[COF_MUN]]/Tabela15[[#This Row],[Total de Alunos]]*Tabela15[[#This Row],[TtAlunos_Básico]]</f>
        <v>0</v>
      </c>
      <c r="U72" s="114">
        <f>Tabela15[[#This Row],[COF_NUTSIII]]/Tabela15[[#This Row],[Total de Alunos]]*Tabela15[[#This Row],[TtAlunos_Básico]]</f>
        <v>60384.345101234561</v>
      </c>
      <c r="V72" s="114">
        <f>Tabela15[[#This Row],[COF_NUTSIII+MUN]]/Tabela15[[#This Row],[Total de Alunos]]*Tabela15[[#This Row],[TtAlunos_Básico]]</f>
        <v>60384.345101234561</v>
      </c>
      <c r="W72" s="114">
        <f>Tabela15[[#This Row],[COF_MUN]]/Tabela15[[#This Row],[Total de Alunos]]*Tabela15[[#This Row],[TtAlunos_Secundário]]</f>
        <v>0</v>
      </c>
      <c r="X72" s="114">
        <f>Tabela15[[#This Row],[COF_NUTSIII]]/Tabela15[[#This Row],[Total de Alunos]]*Tabela15[[#This Row],[TtAlunos_Secundário]]</f>
        <v>16419.114061234566</v>
      </c>
      <c r="Y72" s="114">
        <f>Tabela15[[#This Row],[COF_NUTSIII+MUN]]/Tabela15[[#This Row],[Total de Alunos]]*Tabela15[[#This Row],[TtAlunos_Secundário]]</f>
        <v>16419.114061234566</v>
      </c>
      <c r="AA72" s="146"/>
    </row>
    <row r="73" spans="1:27" x14ac:dyDescent="0.3">
      <c r="A73" s="76">
        <v>305</v>
      </c>
      <c r="B73" s="76" t="s">
        <v>350</v>
      </c>
      <c r="C73" s="76" t="s">
        <v>353</v>
      </c>
      <c r="D73" s="76" t="s">
        <v>408</v>
      </c>
      <c r="E73" s="76" t="s">
        <v>409</v>
      </c>
      <c r="F73" s="76" t="s">
        <v>338</v>
      </c>
      <c r="G73" s="76" t="s">
        <v>296</v>
      </c>
      <c r="H73" s="76" t="s">
        <v>463</v>
      </c>
      <c r="I73" s="76" t="s">
        <v>610</v>
      </c>
      <c r="J73" s="118">
        <v>0</v>
      </c>
      <c r="K73" s="119">
        <v>608447.2854545454</v>
      </c>
      <c r="L73" s="120">
        <v>608447.2854545454</v>
      </c>
      <c r="M73" s="128">
        <v>329</v>
      </c>
      <c r="N73" s="129">
        <v>1285</v>
      </c>
      <c r="O73" s="129">
        <v>505</v>
      </c>
      <c r="P73" s="130">
        <v>2119</v>
      </c>
      <c r="Q73" s="114">
        <f>Tabela15[[#This Row],[COF_MUN]]/Tabela15[[#This Row],[Total de Alunos]]*Tabela15[[#This Row],[TtAlunosPré]]</f>
        <v>0</v>
      </c>
      <c r="R73" s="114">
        <f>Tabela15[[#This Row],[COF_NUTSIII]]/Tabela15[[#This Row],[Total de Alunos]]*Tabela15[[#This Row],[TtAlunosPré]]</f>
        <v>94468.69132352309</v>
      </c>
      <c r="S73" s="114">
        <f>Tabela15[[#This Row],[COF_NUTSIII+MUN]]/Tabela15[[#This Row],[Total de Alunos]]*Tabela15[[#This Row],[TtAlunosPré]]</f>
        <v>94468.69132352309</v>
      </c>
      <c r="T73" s="114">
        <f>Tabela15[[#This Row],[COF_MUN]]/Tabela15[[#This Row],[Total de Alunos]]*Tabela15[[#This Row],[TtAlunos_Básico]]</f>
        <v>0</v>
      </c>
      <c r="U73" s="114">
        <f>Tabela15[[#This Row],[COF_NUTSIII]]/Tabela15[[#This Row],[Total de Alunos]]*Tabela15[[#This Row],[TtAlunos_Básico]]</f>
        <v>368973.46003260539</v>
      </c>
      <c r="V73" s="114">
        <f>Tabela15[[#This Row],[COF_NUTSIII+MUN]]/Tabela15[[#This Row],[Total de Alunos]]*Tabela15[[#This Row],[TtAlunos_Básico]]</f>
        <v>368973.46003260539</v>
      </c>
      <c r="W73" s="114">
        <f>Tabela15[[#This Row],[COF_MUN]]/Tabela15[[#This Row],[Total de Alunos]]*Tabela15[[#This Row],[TtAlunos_Secundário]]</f>
        <v>0</v>
      </c>
      <c r="X73" s="114">
        <f>Tabela15[[#This Row],[COF_NUTSIII]]/Tabela15[[#This Row],[Total de Alunos]]*Tabela15[[#This Row],[TtAlunos_Secundário]]</f>
        <v>145005.13409841689</v>
      </c>
      <c r="Y73" s="114">
        <f>Tabela15[[#This Row],[COF_NUTSIII+MUN]]/Tabela15[[#This Row],[Total de Alunos]]*Tabela15[[#This Row],[TtAlunos_Secundário]]</f>
        <v>145005.13409841689</v>
      </c>
      <c r="AA73" s="146"/>
    </row>
    <row r="74" spans="1:27" x14ac:dyDescent="0.3">
      <c r="A74" s="76">
        <v>1407</v>
      </c>
      <c r="B74" s="76" t="s">
        <v>350</v>
      </c>
      <c r="C74" s="76" t="s">
        <v>353</v>
      </c>
      <c r="D74" s="76" t="s">
        <v>354</v>
      </c>
      <c r="E74" s="76" t="s">
        <v>355</v>
      </c>
      <c r="F74" s="76" t="s">
        <v>332</v>
      </c>
      <c r="G74" s="76">
        <v>185</v>
      </c>
      <c r="H74" s="76" t="s">
        <v>532</v>
      </c>
      <c r="I74" s="76" t="s">
        <v>538</v>
      </c>
      <c r="J74" s="118">
        <v>0</v>
      </c>
      <c r="K74" s="119">
        <v>330088.81818181818</v>
      </c>
      <c r="L74" s="120">
        <v>330088.81818181818</v>
      </c>
      <c r="M74" s="128">
        <v>190</v>
      </c>
      <c r="N74" s="129">
        <v>608</v>
      </c>
      <c r="O74" s="129">
        <v>121</v>
      </c>
      <c r="P74" s="130">
        <v>919</v>
      </c>
      <c r="Q74" s="114">
        <f>Tabela15[[#This Row],[COF_MUN]]/Tabela15[[#This Row],[Total de Alunos]]*Tabela15[[#This Row],[TtAlunosPré]]</f>
        <v>0</v>
      </c>
      <c r="R74" s="114">
        <f>Tabela15[[#This Row],[COF_NUTSIII]]/Tabela15[[#This Row],[Total de Alunos]]*Tabela15[[#This Row],[TtAlunosPré]]</f>
        <v>68244.695815609855</v>
      </c>
      <c r="S74" s="114">
        <f>Tabela15[[#This Row],[COF_NUTSIII+MUN]]/Tabela15[[#This Row],[Total de Alunos]]*Tabela15[[#This Row],[TtAlunosPré]]</f>
        <v>68244.695815609855</v>
      </c>
      <c r="T74" s="114">
        <f>Tabela15[[#This Row],[COF_MUN]]/Tabela15[[#This Row],[Total de Alunos]]*Tabela15[[#This Row],[TtAlunos_Básico]]</f>
        <v>0</v>
      </c>
      <c r="U74" s="114">
        <f>Tabela15[[#This Row],[COF_NUTSIII]]/Tabela15[[#This Row],[Total de Alunos]]*Tabela15[[#This Row],[TtAlunos_Básico]]</f>
        <v>218383.02660995154</v>
      </c>
      <c r="V74" s="114">
        <f>Tabela15[[#This Row],[COF_NUTSIII+MUN]]/Tabela15[[#This Row],[Total de Alunos]]*Tabela15[[#This Row],[TtAlunos_Básico]]</f>
        <v>218383.02660995154</v>
      </c>
      <c r="W74" s="114">
        <f>Tabela15[[#This Row],[COF_MUN]]/Tabela15[[#This Row],[Total de Alunos]]*Tabela15[[#This Row],[TtAlunos_Secundário]]</f>
        <v>0</v>
      </c>
      <c r="X74" s="114">
        <f>Tabela15[[#This Row],[COF_NUTSIII]]/Tabela15[[#This Row],[Total de Alunos]]*Tabela15[[#This Row],[TtAlunos_Secundário]]</f>
        <v>43461.0957562568</v>
      </c>
      <c r="Y74" s="114">
        <f>Tabela15[[#This Row],[COF_NUTSIII+MUN]]/Tabela15[[#This Row],[Total de Alunos]]*Tabela15[[#This Row],[TtAlunos_Secundário]]</f>
        <v>43461.0957562568</v>
      </c>
      <c r="AA74" s="146"/>
    </row>
    <row r="75" spans="1:27" x14ac:dyDescent="0.3">
      <c r="A75" s="76">
        <v>1703</v>
      </c>
      <c r="B75" s="76" t="s">
        <v>350</v>
      </c>
      <c r="C75" s="76" t="s">
        <v>353</v>
      </c>
      <c r="D75" s="76" t="s">
        <v>408</v>
      </c>
      <c r="E75" s="76" t="s">
        <v>409</v>
      </c>
      <c r="F75" s="76" t="s">
        <v>323</v>
      </c>
      <c r="G75" s="76" t="s">
        <v>300</v>
      </c>
      <c r="H75" s="76" t="s">
        <v>420</v>
      </c>
      <c r="I75" s="76" t="s">
        <v>422</v>
      </c>
      <c r="J75" s="118">
        <v>1306605.97</v>
      </c>
      <c r="K75" s="119">
        <v>29750</v>
      </c>
      <c r="L75" s="120">
        <v>1336355.97</v>
      </c>
      <c r="M75" s="128">
        <v>653</v>
      </c>
      <c r="N75" s="129">
        <v>2701</v>
      </c>
      <c r="O75" s="129">
        <v>1348</v>
      </c>
      <c r="P75" s="130">
        <v>4702</v>
      </c>
      <c r="Q75" s="114">
        <f>Tabela15[[#This Row],[COF_MUN]]/Tabela15[[#This Row],[Total de Alunos]]*Tabela15[[#This Row],[TtAlunosPré]]</f>
        <v>181457.61344321564</v>
      </c>
      <c r="R75" s="114">
        <f>Tabela15[[#This Row],[COF_NUTSIII]]/Tabela15[[#This Row],[Total de Alunos]]*Tabela15[[#This Row],[TtAlunosPré]]</f>
        <v>4131.5929391748195</v>
      </c>
      <c r="S75" s="114">
        <f>Tabela15[[#This Row],[COF_NUTSIII+MUN]]/Tabela15[[#This Row],[Total de Alunos]]*Tabela15[[#This Row],[TtAlunosPré]]</f>
        <v>185589.20638239046</v>
      </c>
      <c r="T75" s="114">
        <f>Tabela15[[#This Row],[COF_MUN]]/Tabela15[[#This Row],[Total de Alunos]]*Tabela15[[#This Row],[TtAlunos_Básico]]</f>
        <v>750562.04274138657</v>
      </c>
      <c r="U75" s="114">
        <f>Tabela15[[#This Row],[COF_NUTSIII]]/Tabela15[[#This Row],[Total de Alunos]]*Tabela15[[#This Row],[TtAlunos_Básico]]</f>
        <v>17089.483198638878</v>
      </c>
      <c r="V75" s="114">
        <f>Tabela15[[#This Row],[COF_NUTSIII+MUN]]/Tabela15[[#This Row],[Total de Alunos]]*Tabela15[[#This Row],[TtAlunos_Básico]]</f>
        <v>767651.52594002546</v>
      </c>
      <c r="W75" s="114">
        <f>Tabela15[[#This Row],[COF_MUN]]/Tabela15[[#This Row],[Total de Alunos]]*Tabela15[[#This Row],[TtAlunos_Secundário]]</f>
        <v>374586.31381539768</v>
      </c>
      <c r="X75" s="114">
        <f>Tabela15[[#This Row],[COF_NUTSIII]]/Tabela15[[#This Row],[Total de Alunos]]*Tabela15[[#This Row],[TtAlunos_Secundário]]</f>
        <v>8528.9238621863042</v>
      </c>
      <c r="Y75" s="114">
        <f>Tabela15[[#This Row],[COF_NUTSIII+MUN]]/Tabela15[[#This Row],[Total de Alunos]]*Tabela15[[#This Row],[TtAlunos_Secundário]]</f>
        <v>383115.23767758399</v>
      </c>
      <c r="AA75" s="146"/>
    </row>
    <row r="76" spans="1:27" x14ac:dyDescent="0.3">
      <c r="A76" s="76">
        <v>1804</v>
      </c>
      <c r="B76" s="76" t="s">
        <v>350</v>
      </c>
      <c r="C76" s="76" t="s">
        <v>353</v>
      </c>
      <c r="D76" s="76" t="s">
        <v>408</v>
      </c>
      <c r="E76" s="76" t="s">
        <v>409</v>
      </c>
      <c r="F76" s="76" t="s">
        <v>338</v>
      </c>
      <c r="G76" s="76" t="s">
        <v>296</v>
      </c>
      <c r="H76" s="76" t="s">
        <v>513</v>
      </c>
      <c r="I76" s="76" t="s">
        <v>611</v>
      </c>
      <c r="J76" s="118">
        <v>0</v>
      </c>
      <c r="K76" s="119">
        <v>608447.2854545454</v>
      </c>
      <c r="L76" s="120">
        <v>608447.2854545454</v>
      </c>
      <c r="M76" s="128">
        <v>339</v>
      </c>
      <c r="N76" s="129">
        <v>1380</v>
      </c>
      <c r="O76" s="129">
        <v>577</v>
      </c>
      <c r="P76" s="130">
        <v>2296</v>
      </c>
      <c r="Q76" s="114">
        <f>Tabela15[[#This Row],[COF_MUN]]/Tabela15[[#This Row],[Total de Alunos]]*Tabela15[[#This Row],[TtAlunosPré]]</f>
        <v>0</v>
      </c>
      <c r="R76" s="114">
        <f>Tabela15[[#This Row],[COF_NUTSIII]]/Tabela15[[#This Row],[Total de Alunos]]*Tabela15[[#This Row],[TtAlunosPré]]</f>
        <v>89836.075683401956</v>
      </c>
      <c r="S76" s="114">
        <f>Tabela15[[#This Row],[COF_NUTSIII+MUN]]/Tabela15[[#This Row],[Total de Alunos]]*Tabela15[[#This Row],[TtAlunosPré]]</f>
        <v>89836.075683401956</v>
      </c>
      <c r="T76" s="114">
        <f>Tabela15[[#This Row],[COF_MUN]]/Tabela15[[#This Row],[Total de Alunos]]*Tabela15[[#This Row],[TtAlunos_Básico]]</f>
        <v>0</v>
      </c>
      <c r="U76" s="114">
        <f>Tabela15[[#This Row],[COF_NUTSIII]]/Tabela15[[#This Row],[Total de Alunos]]*Tabela15[[#This Row],[TtAlunos_Básico]]</f>
        <v>365704.37888818496</v>
      </c>
      <c r="V76" s="114">
        <f>Tabela15[[#This Row],[COF_NUTSIII+MUN]]/Tabela15[[#This Row],[Total de Alunos]]*Tabela15[[#This Row],[TtAlunos_Básico]]</f>
        <v>365704.37888818496</v>
      </c>
      <c r="W76" s="114">
        <f>Tabela15[[#This Row],[COF_MUN]]/Tabela15[[#This Row],[Total de Alunos]]*Tabela15[[#This Row],[TtAlunos_Secundário]]</f>
        <v>0</v>
      </c>
      <c r="X76" s="114">
        <f>Tabela15[[#This Row],[COF_NUTSIII]]/Tabela15[[#This Row],[Total de Alunos]]*Tabela15[[#This Row],[TtAlunos_Secundário]]</f>
        <v>152906.83088295849</v>
      </c>
      <c r="Y76" s="114">
        <f>Tabela15[[#This Row],[COF_NUTSIII+MUN]]/Tabela15[[#This Row],[Total de Alunos]]*Tabela15[[#This Row],[TtAlunos_Secundário]]</f>
        <v>152906.83088295849</v>
      </c>
      <c r="AA76" s="146"/>
    </row>
    <row r="77" spans="1:27" x14ac:dyDescent="0.3">
      <c r="A77" s="76">
        <v>603</v>
      </c>
      <c r="B77" s="76" t="s">
        <v>350</v>
      </c>
      <c r="C77" s="76" t="s">
        <v>353</v>
      </c>
      <c r="D77" s="76" t="s">
        <v>484</v>
      </c>
      <c r="E77" s="76" t="s">
        <v>485</v>
      </c>
      <c r="F77" s="76" t="s">
        <v>336</v>
      </c>
      <c r="G77" s="76" t="s">
        <v>314</v>
      </c>
      <c r="H77" s="76" t="s">
        <v>579</v>
      </c>
      <c r="I77" s="76" t="s">
        <v>579</v>
      </c>
      <c r="J77" s="118">
        <v>0</v>
      </c>
      <c r="K77" s="119">
        <v>331258.91315789474</v>
      </c>
      <c r="L77" s="120">
        <v>331258.91315789474</v>
      </c>
      <c r="M77" s="128">
        <v>3596</v>
      </c>
      <c r="N77" s="129">
        <v>11828</v>
      </c>
      <c r="O77" s="129">
        <v>5511</v>
      </c>
      <c r="P77" s="130">
        <v>20935</v>
      </c>
      <c r="Q77" s="114">
        <f>Tabela15[[#This Row],[COF_MUN]]/Tabela15[[#This Row],[Total de Alunos]]*Tabela15[[#This Row],[TtAlunosPré]]</f>
        <v>0</v>
      </c>
      <c r="R77" s="114">
        <f>Tabela15[[#This Row],[COF_NUTSIII]]/Tabela15[[#This Row],[Total de Alunos]]*Tabela15[[#This Row],[TtAlunosPré]]</f>
        <v>56900.265188239289</v>
      </c>
      <c r="S77" s="114">
        <f>Tabela15[[#This Row],[COF_NUTSIII+MUN]]/Tabela15[[#This Row],[Total de Alunos]]*Tabela15[[#This Row],[TtAlunosPré]]</f>
        <v>56900.265188239289</v>
      </c>
      <c r="T77" s="114">
        <f>Tabela15[[#This Row],[COF_MUN]]/Tabela15[[#This Row],[Total de Alunos]]*Tabela15[[#This Row],[TtAlunos_Básico]]</f>
        <v>0</v>
      </c>
      <c r="U77" s="114">
        <f>Tabela15[[#This Row],[COF_NUTSIII]]/Tabela15[[#This Row],[Total de Alunos]]*Tabela15[[#This Row],[TtAlunos_Básico]]</f>
        <v>187156.93455130543</v>
      </c>
      <c r="V77" s="114">
        <f>Tabela15[[#This Row],[COF_NUTSIII+MUN]]/Tabela15[[#This Row],[Total de Alunos]]*Tabela15[[#This Row],[TtAlunos_Básico]]</f>
        <v>187156.93455130543</v>
      </c>
      <c r="W77" s="114">
        <f>Tabela15[[#This Row],[COF_MUN]]/Tabela15[[#This Row],[Total de Alunos]]*Tabela15[[#This Row],[TtAlunos_Secundário]]</f>
        <v>0</v>
      </c>
      <c r="X77" s="114">
        <f>Tabela15[[#This Row],[COF_NUTSIII]]/Tabela15[[#This Row],[Total de Alunos]]*Tabela15[[#This Row],[TtAlunos_Secundário]]</f>
        <v>87201.713418350031</v>
      </c>
      <c r="Y77" s="114">
        <f>Tabela15[[#This Row],[COF_NUTSIII+MUN]]/Tabela15[[#This Row],[Total de Alunos]]*Tabela15[[#This Row],[TtAlunos_Secundário]]</f>
        <v>87201.713418350031</v>
      </c>
      <c r="AA77" s="146"/>
    </row>
    <row r="78" spans="1:27" x14ac:dyDescent="0.3">
      <c r="A78" s="76">
        <v>604</v>
      </c>
      <c r="B78" s="76" t="s">
        <v>350</v>
      </c>
      <c r="C78" s="76" t="s">
        <v>353</v>
      </c>
      <c r="D78" s="76" t="s">
        <v>484</v>
      </c>
      <c r="E78" s="76" t="s">
        <v>485</v>
      </c>
      <c r="F78" s="76" t="s">
        <v>336</v>
      </c>
      <c r="G78" s="76" t="s">
        <v>314</v>
      </c>
      <c r="H78" s="76" t="s">
        <v>579</v>
      </c>
      <c r="I78" s="76" t="s">
        <v>582</v>
      </c>
      <c r="J78" s="118">
        <v>0</v>
      </c>
      <c r="K78" s="119">
        <v>331258.91315789474</v>
      </c>
      <c r="L78" s="120">
        <v>331258.91315789474</v>
      </c>
      <c r="M78" s="128">
        <v>303</v>
      </c>
      <c r="N78" s="129">
        <v>1287</v>
      </c>
      <c r="O78" s="129">
        <v>330</v>
      </c>
      <c r="P78" s="130">
        <v>1920</v>
      </c>
      <c r="Q78" s="114">
        <f>Tabela15[[#This Row],[COF_MUN]]/Tabela15[[#This Row],[Total de Alunos]]*Tabela15[[#This Row],[TtAlunosPré]]</f>
        <v>0</v>
      </c>
      <c r="R78" s="114">
        <f>Tabela15[[#This Row],[COF_NUTSIII]]/Tabela15[[#This Row],[Total de Alunos]]*Tabela15[[#This Row],[TtAlunosPré]]</f>
        <v>52276.797232730263</v>
      </c>
      <c r="S78" s="114">
        <f>Tabela15[[#This Row],[COF_NUTSIII+MUN]]/Tabela15[[#This Row],[Total de Alunos]]*Tabela15[[#This Row],[TtAlunosPré]]</f>
        <v>52276.797232730263</v>
      </c>
      <c r="T78" s="114">
        <f>Tabela15[[#This Row],[COF_MUN]]/Tabela15[[#This Row],[Total de Alunos]]*Tabela15[[#This Row],[TtAlunos_Básico]]</f>
        <v>0</v>
      </c>
      <c r="U78" s="114">
        <f>Tabela15[[#This Row],[COF_NUTSIII]]/Tabela15[[#This Row],[Total de Alunos]]*Tabela15[[#This Row],[TtAlunos_Básico]]</f>
        <v>222046.99022615131</v>
      </c>
      <c r="V78" s="114">
        <f>Tabela15[[#This Row],[COF_NUTSIII+MUN]]/Tabela15[[#This Row],[Total de Alunos]]*Tabela15[[#This Row],[TtAlunos_Básico]]</f>
        <v>222046.99022615131</v>
      </c>
      <c r="W78" s="114">
        <f>Tabela15[[#This Row],[COF_MUN]]/Tabela15[[#This Row],[Total de Alunos]]*Tabela15[[#This Row],[TtAlunos_Secundário]]</f>
        <v>0</v>
      </c>
      <c r="X78" s="114">
        <f>Tabela15[[#This Row],[COF_NUTSIII]]/Tabela15[[#This Row],[Total de Alunos]]*Tabela15[[#This Row],[TtAlunos_Secundário]]</f>
        <v>56935.125699013159</v>
      </c>
      <c r="Y78" s="114">
        <f>Tabela15[[#This Row],[COF_NUTSIII+MUN]]/Tabela15[[#This Row],[Total de Alunos]]*Tabela15[[#This Row],[TtAlunos_Secundário]]</f>
        <v>56935.125699013159</v>
      </c>
      <c r="AA78" s="146"/>
    </row>
    <row r="79" spans="1:27" x14ac:dyDescent="0.3">
      <c r="A79" s="76">
        <v>1408</v>
      </c>
      <c r="B79" s="76" t="s">
        <v>350</v>
      </c>
      <c r="C79" s="76" t="s">
        <v>353</v>
      </c>
      <c r="D79" s="76" t="s">
        <v>484</v>
      </c>
      <c r="E79" s="76" t="s">
        <v>485</v>
      </c>
      <c r="F79" s="76" t="s">
        <v>333</v>
      </c>
      <c r="G79" s="76" t="s">
        <v>308</v>
      </c>
      <c r="H79" s="76" t="s">
        <v>532</v>
      </c>
      <c r="I79" s="76" t="s">
        <v>545</v>
      </c>
      <c r="J79" s="118">
        <v>0</v>
      </c>
      <c r="K79" s="119">
        <v>292092.53769230773</v>
      </c>
      <c r="L79" s="120">
        <v>292092.53769230773</v>
      </c>
      <c r="M79" s="128">
        <v>92</v>
      </c>
      <c r="N79" s="129">
        <v>437</v>
      </c>
      <c r="O79" s="129">
        <v>80</v>
      </c>
      <c r="P79" s="130">
        <v>609</v>
      </c>
      <c r="Q79" s="114">
        <f>Tabela15[[#This Row],[COF_MUN]]/Tabela15[[#This Row],[Total de Alunos]]*Tabela15[[#This Row],[TtAlunosPré]]</f>
        <v>0</v>
      </c>
      <c r="R79" s="114">
        <f>Tabela15[[#This Row],[COF_NUTSIII]]/Tabela15[[#This Row],[Total de Alunos]]*Tabela15[[#This Row],[TtAlunosPré]]</f>
        <v>44125.637877984089</v>
      </c>
      <c r="S79" s="114">
        <f>Tabela15[[#This Row],[COF_NUTSIII+MUN]]/Tabela15[[#This Row],[Total de Alunos]]*Tabela15[[#This Row],[TtAlunosPré]]</f>
        <v>44125.637877984089</v>
      </c>
      <c r="T79" s="114">
        <f>Tabela15[[#This Row],[COF_MUN]]/Tabela15[[#This Row],[Total de Alunos]]*Tabela15[[#This Row],[TtAlunos_Básico]]</f>
        <v>0</v>
      </c>
      <c r="U79" s="114">
        <f>Tabela15[[#This Row],[COF_NUTSIII]]/Tabela15[[#This Row],[Total de Alunos]]*Tabela15[[#This Row],[TtAlunos_Básico]]</f>
        <v>209596.77992042442</v>
      </c>
      <c r="V79" s="114">
        <f>Tabela15[[#This Row],[COF_NUTSIII+MUN]]/Tabela15[[#This Row],[Total de Alunos]]*Tabela15[[#This Row],[TtAlunos_Básico]]</f>
        <v>209596.77992042442</v>
      </c>
      <c r="W79" s="114">
        <f>Tabela15[[#This Row],[COF_MUN]]/Tabela15[[#This Row],[Total de Alunos]]*Tabela15[[#This Row],[TtAlunos_Secundário]]</f>
        <v>0</v>
      </c>
      <c r="X79" s="114">
        <f>Tabela15[[#This Row],[COF_NUTSIII]]/Tabela15[[#This Row],[Total de Alunos]]*Tabela15[[#This Row],[TtAlunos_Secundário]]</f>
        <v>38370.119893899209</v>
      </c>
      <c r="Y79" s="114">
        <f>Tabela15[[#This Row],[COF_NUTSIII+MUN]]/Tabela15[[#This Row],[Total de Alunos]]*Tabela15[[#This Row],[TtAlunos_Secundário]]</f>
        <v>38370.119893899209</v>
      </c>
      <c r="AA79" s="146"/>
    </row>
    <row r="80" spans="1:27" x14ac:dyDescent="0.3">
      <c r="A80" s="76">
        <v>1409</v>
      </c>
      <c r="B80" s="76" t="s">
        <v>350</v>
      </c>
      <c r="C80" s="76" t="s">
        <v>353</v>
      </c>
      <c r="D80" s="76" t="s">
        <v>354</v>
      </c>
      <c r="E80" s="76" t="s">
        <v>355</v>
      </c>
      <c r="F80" s="76" t="s">
        <v>332</v>
      </c>
      <c r="G80" s="76">
        <v>185</v>
      </c>
      <c r="H80" s="76" t="s">
        <v>532</v>
      </c>
      <c r="I80" s="76" t="s">
        <v>539</v>
      </c>
      <c r="J80" s="118">
        <v>0</v>
      </c>
      <c r="K80" s="119">
        <v>330088.81818181818</v>
      </c>
      <c r="L80" s="120">
        <v>330088.81818181818</v>
      </c>
      <c r="M80" s="128">
        <v>317</v>
      </c>
      <c r="N80" s="129">
        <v>1263</v>
      </c>
      <c r="O80" s="129">
        <v>432</v>
      </c>
      <c r="P80" s="130">
        <v>2012</v>
      </c>
      <c r="Q80" s="114">
        <f>Tabela15[[#This Row],[COF_MUN]]/Tabela15[[#This Row],[Total de Alunos]]*Tabela15[[#This Row],[TtAlunosPré]]</f>
        <v>0</v>
      </c>
      <c r="R80" s="114">
        <f>Tabela15[[#This Row],[COF_NUTSIII]]/Tabela15[[#This Row],[Total de Alunos]]*Tabela15[[#This Row],[TtAlunosPré]]</f>
        <v>52007.035469004157</v>
      </c>
      <c r="S80" s="114">
        <f>Tabela15[[#This Row],[COF_NUTSIII+MUN]]/Tabela15[[#This Row],[Total de Alunos]]*Tabela15[[#This Row],[TtAlunosPré]]</f>
        <v>52007.035469004157</v>
      </c>
      <c r="T80" s="114">
        <f>Tabela15[[#This Row],[COF_MUN]]/Tabela15[[#This Row],[Total de Alunos]]*Tabela15[[#This Row],[TtAlunos_Básico]]</f>
        <v>0</v>
      </c>
      <c r="U80" s="114">
        <f>Tabela15[[#This Row],[COF_NUTSIII]]/Tabela15[[#This Row],[Total de Alunos]]*Tabela15[[#This Row],[TtAlunos_Básico]]</f>
        <v>207207.84163202601</v>
      </c>
      <c r="V80" s="114">
        <f>Tabela15[[#This Row],[COF_NUTSIII+MUN]]/Tabela15[[#This Row],[Total de Alunos]]*Tabela15[[#This Row],[TtAlunos_Básico]]</f>
        <v>207207.84163202601</v>
      </c>
      <c r="W80" s="114">
        <f>Tabela15[[#This Row],[COF_MUN]]/Tabela15[[#This Row],[Total de Alunos]]*Tabela15[[#This Row],[TtAlunos_Secundário]]</f>
        <v>0</v>
      </c>
      <c r="X80" s="114">
        <f>Tabela15[[#This Row],[COF_NUTSIII]]/Tabela15[[#This Row],[Total de Alunos]]*Tabela15[[#This Row],[TtAlunos_Secundário]]</f>
        <v>70873.94108078799</v>
      </c>
      <c r="Y80" s="114">
        <f>Tabela15[[#This Row],[COF_NUTSIII+MUN]]/Tabela15[[#This Row],[Total de Alunos]]*Tabela15[[#This Row],[TtAlunos_Secundário]]</f>
        <v>70873.94108078799</v>
      </c>
      <c r="AA80" s="146"/>
    </row>
    <row r="81" spans="1:27" x14ac:dyDescent="0.3">
      <c r="A81" s="76">
        <v>503</v>
      </c>
      <c r="B81" s="76" t="s">
        <v>350</v>
      </c>
      <c r="C81" s="76" t="s">
        <v>353</v>
      </c>
      <c r="D81" s="76" t="s">
        <v>484</v>
      </c>
      <c r="E81" s="76" t="s">
        <v>485</v>
      </c>
      <c r="F81" s="76" t="s">
        <v>329</v>
      </c>
      <c r="G81" s="76" t="s">
        <v>312</v>
      </c>
      <c r="H81" s="76" t="s">
        <v>486</v>
      </c>
      <c r="I81" s="76" t="s">
        <v>496</v>
      </c>
      <c r="J81" s="118">
        <v>0</v>
      </c>
      <c r="K81" s="119">
        <v>91594.23133333333</v>
      </c>
      <c r="L81" s="120">
        <v>91594.23133333333</v>
      </c>
      <c r="M81" s="128">
        <v>878</v>
      </c>
      <c r="N81" s="129">
        <v>3331</v>
      </c>
      <c r="O81" s="129">
        <v>1463</v>
      </c>
      <c r="P81" s="130">
        <v>5672</v>
      </c>
      <c r="Q81" s="114">
        <f>Tabela15[[#This Row],[COF_MUN]]/Tabela15[[#This Row],[Total de Alunos]]*Tabela15[[#This Row],[TtAlunosPré]]</f>
        <v>0</v>
      </c>
      <c r="R81" s="114">
        <f>Tabela15[[#This Row],[COF_NUTSIII]]/Tabela15[[#This Row],[Total de Alunos]]*Tabela15[[#This Row],[TtAlunosPré]]</f>
        <v>14178.373609073811</v>
      </c>
      <c r="S81" s="114">
        <f>Tabela15[[#This Row],[COF_NUTSIII+MUN]]/Tabela15[[#This Row],[Total de Alunos]]*Tabela15[[#This Row],[TtAlunosPré]]</f>
        <v>14178.373609073811</v>
      </c>
      <c r="T81" s="114">
        <f>Tabela15[[#This Row],[COF_MUN]]/Tabela15[[#This Row],[Total de Alunos]]*Tabela15[[#This Row],[TtAlunos_Básico]]</f>
        <v>0</v>
      </c>
      <c r="U81" s="114">
        <f>Tabela15[[#This Row],[COF_NUTSIII]]/Tabela15[[#This Row],[Total de Alunos]]*Tabela15[[#This Row],[TtAlunos_Básico]]</f>
        <v>53790.61787223789</v>
      </c>
      <c r="V81" s="114">
        <f>Tabela15[[#This Row],[COF_NUTSIII+MUN]]/Tabela15[[#This Row],[Total de Alunos]]*Tabela15[[#This Row],[TtAlunos_Básico]]</f>
        <v>53790.61787223789</v>
      </c>
      <c r="W81" s="114">
        <f>Tabela15[[#This Row],[COF_MUN]]/Tabela15[[#This Row],[Total de Alunos]]*Tabela15[[#This Row],[TtAlunos_Secundário]]</f>
        <v>0</v>
      </c>
      <c r="X81" s="114">
        <f>Tabela15[[#This Row],[COF_NUTSIII]]/Tabela15[[#This Row],[Total de Alunos]]*Tabela15[[#This Row],[TtAlunos_Secundário]]</f>
        <v>23625.239852021623</v>
      </c>
      <c r="Y81" s="114">
        <f>Tabela15[[#This Row],[COF_NUTSIII+MUN]]/Tabela15[[#This Row],[Total de Alunos]]*Tabela15[[#This Row],[TtAlunos_Secundário]]</f>
        <v>23625.239852021623</v>
      </c>
      <c r="AA81" s="146"/>
    </row>
    <row r="82" spans="1:27" x14ac:dyDescent="0.3">
      <c r="A82" s="76">
        <v>1206</v>
      </c>
      <c r="B82" s="76" t="s">
        <v>350</v>
      </c>
      <c r="C82" s="76" t="s">
        <v>353</v>
      </c>
      <c r="D82" s="76" t="s">
        <v>354</v>
      </c>
      <c r="E82" s="76" t="s">
        <v>355</v>
      </c>
      <c r="F82" s="76" t="s">
        <v>322</v>
      </c>
      <c r="G82" s="76">
        <v>186</v>
      </c>
      <c r="H82" s="76" t="s">
        <v>393</v>
      </c>
      <c r="I82" s="76" t="s">
        <v>399</v>
      </c>
      <c r="J82" s="118">
        <v>296644.03999999998</v>
      </c>
      <c r="K82" s="119">
        <v>30017.989999999998</v>
      </c>
      <c r="L82" s="120">
        <v>326662.02999999997</v>
      </c>
      <c r="M82" s="128">
        <v>60</v>
      </c>
      <c r="N82" s="129">
        <v>190</v>
      </c>
      <c r="O82" s="129">
        <v>60</v>
      </c>
      <c r="P82" s="130">
        <v>310</v>
      </c>
      <c r="Q82" s="114">
        <f>Tabela15[[#This Row],[COF_MUN]]/Tabela15[[#This Row],[Total de Alunos]]*Tabela15[[#This Row],[TtAlunosPré]]</f>
        <v>57414.975483870963</v>
      </c>
      <c r="R82" s="114">
        <f>Tabela15[[#This Row],[COF_NUTSIII]]/Tabela15[[#This Row],[Total de Alunos]]*Tabela15[[#This Row],[TtAlunosPré]]</f>
        <v>5809.9335483870964</v>
      </c>
      <c r="S82" s="114">
        <f>Tabela15[[#This Row],[COF_NUTSIII+MUN]]/Tabela15[[#This Row],[Total de Alunos]]*Tabela15[[#This Row],[TtAlunosPré]]</f>
        <v>63224.90903225806</v>
      </c>
      <c r="T82" s="114">
        <f>Tabela15[[#This Row],[COF_MUN]]/Tabela15[[#This Row],[Total de Alunos]]*Tabela15[[#This Row],[TtAlunos_Básico]]</f>
        <v>181814.08903225805</v>
      </c>
      <c r="U82" s="114">
        <f>Tabela15[[#This Row],[COF_NUTSIII]]/Tabela15[[#This Row],[Total de Alunos]]*Tabela15[[#This Row],[TtAlunos_Básico]]</f>
        <v>18398.122903225805</v>
      </c>
      <c r="V82" s="114">
        <f>Tabela15[[#This Row],[COF_NUTSIII+MUN]]/Tabela15[[#This Row],[Total de Alunos]]*Tabela15[[#This Row],[TtAlunos_Básico]]</f>
        <v>200212.21193548385</v>
      </c>
      <c r="W82" s="114">
        <f>Tabela15[[#This Row],[COF_MUN]]/Tabela15[[#This Row],[Total de Alunos]]*Tabela15[[#This Row],[TtAlunos_Secundário]]</f>
        <v>57414.975483870963</v>
      </c>
      <c r="X82" s="114">
        <f>Tabela15[[#This Row],[COF_NUTSIII]]/Tabela15[[#This Row],[Total de Alunos]]*Tabela15[[#This Row],[TtAlunos_Secundário]]</f>
        <v>5809.9335483870964</v>
      </c>
      <c r="Y82" s="114">
        <f>Tabela15[[#This Row],[COF_NUTSIII+MUN]]/Tabela15[[#This Row],[Total de Alunos]]*Tabela15[[#This Row],[TtAlunos_Secundário]]</f>
        <v>63224.90903225806</v>
      </c>
      <c r="AA82" s="146"/>
    </row>
    <row r="83" spans="1:27" x14ac:dyDescent="0.3">
      <c r="A83" s="76">
        <v>207</v>
      </c>
      <c r="B83" s="76" t="s">
        <v>350</v>
      </c>
      <c r="C83" s="76" t="s">
        <v>353</v>
      </c>
      <c r="D83" s="76" t="s">
        <v>354</v>
      </c>
      <c r="E83" s="76" t="s">
        <v>355</v>
      </c>
      <c r="F83" s="76" t="s">
        <v>327</v>
      </c>
      <c r="G83" s="76">
        <v>184</v>
      </c>
      <c r="H83" s="76" t="s">
        <v>373</v>
      </c>
      <c r="I83" s="76" t="s">
        <v>477</v>
      </c>
      <c r="J83" s="118">
        <v>97750</v>
      </c>
      <c r="K83" s="119">
        <v>58442.553846153845</v>
      </c>
      <c r="L83" s="120">
        <v>156192.55384615384</v>
      </c>
      <c r="M83" s="128">
        <v>112</v>
      </c>
      <c r="N83" s="129">
        <v>352</v>
      </c>
      <c r="O83" s="129">
        <v>120</v>
      </c>
      <c r="P83" s="130">
        <v>584</v>
      </c>
      <c r="Q83" s="114">
        <f>Tabela15[[#This Row],[COF_MUN]]/Tabela15[[#This Row],[Total de Alunos]]*Tabela15[[#This Row],[TtAlunosPré]]</f>
        <v>18746.575342465756</v>
      </c>
      <c r="R83" s="114">
        <f>Tabela15[[#This Row],[COF_NUTSIII]]/Tabela15[[#This Row],[Total de Alunos]]*Tabela15[[#This Row],[TtAlunosPré]]</f>
        <v>11208.16101159115</v>
      </c>
      <c r="S83" s="114">
        <f>Tabela15[[#This Row],[COF_NUTSIII+MUN]]/Tabela15[[#This Row],[Total de Alunos]]*Tabela15[[#This Row],[TtAlunosPré]]</f>
        <v>29954.736354056902</v>
      </c>
      <c r="T83" s="114">
        <f>Tabela15[[#This Row],[COF_MUN]]/Tabela15[[#This Row],[Total de Alunos]]*Tabela15[[#This Row],[TtAlunos_Básico]]</f>
        <v>58917.808219178085</v>
      </c>
      <c r="U83" s="114">
        <f>Tabela15[[#This Row],[COF_NUTSIII]]/Tabela15[[#This Row],[Total de Alunos]]*Tabela15[[#This Row],[TtAlunos_Básico]]</f>
        <v>35225.648893572186</v>
      </c>
      <c r="V83" s="114">
        <f>Tabela15[[#This Row],[COF_NUTSIII+MUN]]/Tabela15[[#This Row],[Total de Alunos]]*Tabela15[[#This Row],[TtAlunos_Básico]]</f>
        <v>94143.457112750271</v>
      </c>
      <c r="W83" s="114">
        <f>Tabela15[[#This Row],[COF_MUN]]/Tabela15[[#This Row],[Total de Alunos]]*Tabela15[[#This Row],[TtAlunos_Secundário]]</f>
        <v>20085.616438356166</v>
      </c>
      <c r="X83" s="114">
        <f>Tabela15[[#This Row],[COF_NUTSIII]]/Tabela15[[#This Row],[Total de Alunos]]*Tabela15[[#This Row],[TtAlunos_Secundário]]</f>
        <v>12008.743940990516</v>
      </c>
      <c r="Y83" s="114">
        <f>Tabela15[[#This Row],[COF_NUTSIII+MUN]]/Tabela15[[#This Row],[Total de Alunos]]*Tabela15[[#This Row],[TtAlunos_Secundário]]</f>
        <v>32094.360379346683</v>
      </c>
      <c r="AA83" s="146"/>
    </row>
    <row r="84" spans="1:27" x14ac:dyDescent="0.3">
      <c r="A84" s="76">
        <v>1207</v>
      </c>
      <c r="B84" s="76" t="s">
        <v>350</v>
      </c>
      <c r="C84" s="76" t="s">
        <v>353</v>
      </c>
      <c r="D84" s="76" t="s">
        <v>354</v>
      </c>
      <c r="E84" s="76" t="s">
        <v>355</v>
      </c>
      <c r="F84" s="76" t="s">
        <v>322</v>
      </c>
      <c r="G84" s="76">
        <v>186</v>
      </c>
      <c r="H84" s="76" t="s">
        <v>393</v>
      </c>
      <c r="I84" s="76" t="s">
        <v>400</v>
      </c>
      <c r="J84" s="118">
        <v>596780.74</v>
      </c>
      <c r="K84" s="119">
        <v>30017.989999999998</v>
      </c>
      <c r="L84" s="120">
        <v>626798.73</v>
      </c>
      <c r="M84" s="128">
        <v>531</v>
      </c>
      <c r="N84" s="129">
        <v>2067</v>
      </c>
      <c r="O84" s="129">
        <v>699</v>
      </c>
      <c r="P84" s="130">
        <v>3297</v>
      </c>
      <c r="Q84" s="114">
        <f>Tabela15[[#This Row],[COF_MUN]]/Tabela15[[#This Row],[Total de Alunos]]*Tabela15[[#This Row],[TtAlunosPré]]</f>
        <v>96114.823457688806</v>
      </c>
      <c r="R84" s="114">
        <f>Tabela15[[#This Row],[COF_NUTSIII]]/Tabela15[[#This Row],[Total de Alunos]]*Tabela15[[#This Row],[TtAlunosPré]]</f>
        <v>4834.5625386715192</v>
      </c>
      <c r="S84" s="114">
        <f>Tabela15[[#This Row],[COF_NUTSIII+MUN]]/Tabela15[[#This Row],[Total de Alunos]]*Tabela15[[#This Row],[TtAlunosPré]]</f>
        <v>100949.38599636033</v>
      </c>
      <c r="T84" s="114">
        <f>Tabela15[[#This Row],[COF_MUN]]/Tabela15[[#This Row],[Total de Alunos]]*Tabela15[[#This Row],[TtAlunos_Básico]]</f>
        <v>374141.88340309367</v>
      </c>
      <c r="U84" s="114">
        <f>Tabela15[[#This Row],[COF_NUTSIII]]/Tabela15[[#This Row],[Total de Alunos]]*Tabela15[[#This Row],[TtAlunos_Básico]]</f>
        <v>18819.285814376704</v>
      </c>
      <c r="V84" s="114">
        <f>Tabela15[[#This Row],[COF_NUTSIII+MUN]]/Tabela15[[#This Row],[Total de Alunos]]*Tabela15[[#This Row],[TtAlunos_Básico]]</f>
        <v>392961.16921747045</v>
      </c>
      <c r="W84" s="114">
        <f>Tabela15[[#This Row],[COF_MUN]]/Tabela15[[#This Row],[Total de Alunos]]*Tabela15[[#This Row],[TtAlunos_Secundário]]</f>
        <v>126524.03313921746</v>
      </c>
      <c r="X84" s="114">
        <f>Tabela15[[#This Row],[COF_NUTSIII]]/Tabela15[[#This Row],[Total de Alunos]]*Tabela15[[#This Row],[TtAlunos_Secundário]]</f>
        <v>6364.1416469517735</v>
      </c>
      <c r="Y84" s="114">
        <f>Tabela15[[#This Row],[COF_NUTSIII+MUN]]/Tabela15[[#This Row],[Total de Alunos]]*Tabela15[[#This Row],[TtAlunos_Secundário]]</f>
        <v>132888.17478616926</v>
      </c>
      <c r="AA84" s="146"/>
    </row>
    <row r="85" spans="1:27" x14ac:dyDescent="0.3">
      <c r="A85" s="76">
        <v>1410</v>
      </c>
      <c r="B85" s="76" t="s">
        <v>350</v>
      </c>
      <c r="C85" s="76" t="s">
        <v>353</v>
      </c>
      <c r="D85" s="76" t="s">
        <v>484</v>
      </c>
      <c r="E85" s="76" t="s">
        <v>485</v>
      </c>
      <c r="F85" s="76" t="s">
        <v>333</v>
      </c>
      <c r="G85" s="76" t="s">
        <v>308</v>
      </c>
      <c r="H85" s="76" t="s">
        <v>532</v>
      </c>
      <c r="I85" s="76" t="s">
        <v>546</v>
      </c>
      <c r="J85" s="118">
        <v>0</v>
      </c>
      <c r="K85" s="119">
        <v>292092.53769230773</v>
      </c>
      <c r="L85" s="120">
        <v>292092.53769230773</v>
      </c>
      <c r="M85" s="128">
        <v>536</v>
      </c>
      <c r="N85" s="129">
        <v>1899</v>
      </c>
      <c r="O85" s="129">
        <v>801</v>
      </c>
      <c r="P85" s="130">
        <v>3236</v>
      </c>
      <c r="Q85" s="114">
        <f>Tabela15[[#This Row],[COF_MUN]]/Tabela15[[#This Row],[Total de Alunos]]*Tabela15[[#This Row],[TtAlunosPré]]</f>
        <v>0</v>
      </c>
      <c r="R85" s="114">
        <f>Tabela15[[#This Row],[COF_NUTSIII]]/Tabela15[[#This Row],[Total de Alunos]]*Tabela15[[#This Row],[TtAlunosPré]]</f>
        <v>48381.211434819823</v>
      </c>
      <c r="S85" s="114">
        <f>Tabela15[[#This Row],[COF_NUTSIII+MUN]]/Tabela15[[#This Row],[Total de Alunos]]*Tabela15[[#This Row],[TtAlunosPré]]</f>
        <v>48381.211434819823</v>
      </c>
      <c r="T85" s="114">
        <f>Tabela15[[#This Row],[COF_MUN]]/Tabela15[[#This Row],[Total de Alunos]]*Tabela15[[#This Row],[TtAlunos_Básico]]</f>
        <v>0</v>
      </c>
      <c r="U85" s="114">
        <f>Tabela15[[#This Row],[COF_NUTSIII]]/Tabela15[[#This Row],[Total de Alunos]]*Tabela15[[#This Row],[TtAlunos_Básico]]</f>
        <v>171410.29946776651</v>
      </c>
      <c r="V85" s="114">
        <f>Tabela15[[#This Row],[COF_NUTSIII+MUN]]/Tabela15[[#This Row],[Total de Alunos]]*Tabela15[[#This Row],[TtAlunos_Básico]]</f>
        <v>171410.29946776651</v>
      </c>
      <c r="W85" s="114">
        <f>Tabela15[[#This Row],[COF_MUN]]/Tabela15[[#This Row],[Total de Alunos]]*Tabela15[[#This Row],[TtAlunos_Secundário]]</f>
        <v>0</v>
      </c>
      <c r="X85" s="114">
        <f>Tabela15[[#This Row],[COF_NUTSIII]]/Tabela15[[#This Row],[Total de Alunos]]*Tabela15[[#This Row],[TtAlunos_Secundário]]</f>
        <v>72301.026789721407</v>
      </c>
      <c r="Y85" s="114">
        <f>Tabela15[[#This Row],[COF_NUTSIII+MUN]]/Tabela15[[#This Row],[Total de Alunos]]*Tabela15[[#This Row],[TtAlunos_Secundário]]</f>
        <v>72301.026789721407</v>
      </c>
      <c r="AA85" s="146"/>
    </row>
    <row r="86" spans="1:27" x14ac:dyDescent="0.3">
      <c r="A86" s="76">
        <v>107</v>
      </c>
      <c r="B86" s="76" t="s">
        <v>350</v>
      </c>
      <c r="C86" s="76" t="s">
        <v>353</v>
      </c>
      <c r="D86" s="76" t="s">
        <v>408</v>
      </c>
      <c r="E86" s="76" t="s">
        <v>409</v>
      </c>
      <c r="F86" s="76" t="s">
        <v>325</v>
      </c>
      <c r="G86" s="76" t="s">
        <v>299</v>
      </c>
      <c r="H86" s="76" t="s">
        <v>445</v>
      </c>
      <c r="I86" s="76" t="s">
        <v>447</v>
      </c>
      <c r="J86" s="118">
        <v>148444.82</v>
      </c>
      <c r="K86" s="119">
        <v>52941.176470588238</v>
      </c>
      <c r="L86" s="120">
        <v>201385.99647058826</v>
      </c>
      <c r="M86" s="128">
        <v>798</v>
      </c>
      <c r="N86" s="129">
        <v>3341</v>
      </c>
      <c r="O86" s="129">
        <v>1828</v>
      </c>
      <c r="P86" s="130">
        <v>5967</v>
      </c>
      <c r="Q86" s="114">
        <f>Tabela15[[#This Row],[COF_MUN]]/Tabela15[[#This Row],[Total de Alunos]]*Tabela15[[#This Row],[TtAlunosPré]]</f>
        <v>19852.348979386628</v>
      </c>
      <c r="R86" s="114">
        <f>Tabela15[[#This Row],[COF_NUTSIII]]/Tabela15[[#This Row],[Total de Alunos]]*Tabela15[[#This Row],[TtAlunosPré]]</f>
        <v>7080.1171147191917</v>
      </c>
      <c r="S86" s="114">
        <f>Tabela15[[#This Row],[COF_NUTSIII+MUN]]/Tabela15[[#This Row],[Total de Alunos]]*Tabela15[[#This Row],[TtAlunosPré]]</f>
        <v>26932.466094105821</v>
      </c>
      <c r="T86" s="114">
        <f>Tabela15[[#This Row],[COF_MUN]]/Tabela15[[#This Row],[Total de Alunos]]*Tabela15[[#This Row],[TtAlunos_Básico]]</f>
        <v>83116.162832244008</v>
      </c>
      <c r="U86" s="114">
        <f>Tabela15[[#This Row],[COF_NUTSIII]]/Tabela15[[#This Row],[Total de Alunos]]*Tabela15[[#This Row],[TtAlunos_Básico]]</f>
        <v>29642.445213379473</v>
      </c>
      <c r="V86" s="114">
        <f>Tabela15[[#This Row],[COF_NUTSIII+MUN]]/Tabela15[[#This Row],[Total de Alunos]]*Tabela15[[#This Row],[TtAlunos_Básico]]</f>
        <v>112758.60804562351</v>
      </c>
      <c r="W86" s="114">
        <f>Tabela15[[#This Row],[COF_MUN]]/Tabela15[[#This Row],[Total de Alunos]]*Tabela15[[#This Row],[TtAlunos_Secundário]]</f>
        <v>45476.308188369367</v>
      </c>
      <c r="X86" s="114">
        <f>Tabela15[[#This Row],[COF_NUTSIII]]/Tabela15[[#This Row],[Total de Alunos]]*Tabela15[[#This Row],[TtAlunos_Secundário]]</f>
        <v>16218.614142489576</v>
      </c>
      <c r="Y86" s="114">
        <f>Tabela15[[#This Row],[COF_NUTSIII+MUN]]/Tabela15[[#This Row],[Total de Alunos]]*Tabela15[[#This Row],[TtAlunos_Secundário]]</f>
        <v>61694.92233085895</v>
      </c>
      <c r="AA86" s="146"/>
    </row>
    <row r="87" spans="1:27" x14ac:dyDescent="0.3">
      <c r="A87" s="76">
        <v>306</v>
      </c>
      <c r="B87" s="76" t="s">
        <v>350</v>
      </c>
      <c r="C87" s="76" t="s">
        <v>353</v>
      </c>
      <c r="D87" s="76" t="s">
        <v>408</v>
      </c>
      <c r="E87" s="76" t="s">
        <v>409</v>
      </c>
      <c r="F87" s="76" t="s">
        <v>330</v>
      </c>
      <c r="G87" s="76">
        <v>112</v>
      </c>
      <c r="H87" s="76" t="s">
        <v>463</v>
      </c>
      <c r="I87" s="76" t="s">
        <v>509</v>
      </c>
      <c r="J87" s="118">
        <v>735232.39</v>
      </c>
      <c r="K87" s="119">
        <v>44429.640000000007</v>
      </c>
      <c r="L87" s="120">
        <v>779662.03</v>
      </c>
      <c r="M87" s="128">
        <v>858</v>
      </c>
      <c r="N87" s="129">
        <v>3078</v>
      </c>
      <c r="O87" s="129">
        <v>936</v>
      </c>
      <c r="P87" s="130">
        <v>4872</v>
      </c>
      <c r="Q87" s="114">
        <f>Tabela15[[#This Row],[COF_MUN]]/Tabela15[[#This Row],[Total de Alunos]]*Tabela15[[#This Row],[TtAlunosPré]]</f>
        <v>129480.58099753695</v>
      </c>
      <c r="R87" s="114">
        <f>Tabela15[[#This Row],[COF_NUTSIII]]/Tabela15[[#This Row],[Total de Alunos]]*Tabela15[[#This Row],[TtAlunosPré]]</f>
        <v>7824.4316748768488</v>
      </c>
      <c r="S87" s="114">
        <f>Tabela15[[#This Row],[COF_NUTSIII+MUN]]/Tabela15[[#This Row],[Total de Alunos]]*Tabela15[[#This Row],[TtAlunosPré]]</f>
        <v>137305.01267241381</v>
      </c>
      <c r="T87" s="114">
        <f>Tabela15[[#This Row],[COF_MUN]]/Tabela15[[#This Row],[Total de Alunos]]*Tabela15[[#This Row],[TtAlunos_Básico]]</f>
        <v>464500.26609605912</v>
      </c>
      <c r="U87" s="114">
        <f>Tabela15[[#This Row],[COF_NUTSIII]]/Tabela15[[#This Row],[Total de Alunos]]*Tabela15[[#This Row],[TtAlunos_Básico]]</f>
        <v>28069.464679802961</v>
      </c>
      <c r="V87" s="114">
        <f>Tabela15[[#This Row],[COF_NUTSIII+MUN]]/Tabela15[[#This Row],[Total de Alunos]]*Tabela15[[#This Row],[TtAlunos_Básico]]</f>
        <v>492569.73077586212</v>
      </c>
      <c r="W87" s="114">
        <f>Tabela15[[#This Row],[COF_MUN]]/Tabela15[[#This Row],[Total de Alunos]]*Tabela15[[#This Row],[TtAlunos_Secundário]]</f>
        <v>141251.54290640395</v>
      </c>
      <c r="X87" s="114">
        <f>Tabela15[[#This Row],[COF_NUTSIII]]/Tabela15[[#This Row],[Total de Alunos]]*Tabela15[[#This Row],[TtAlunos_Secundário]]</f>
        <v>8535.743645320199</v>
      </c>
      <c r="Y87" s="114">
        <f>Tabela15[[#This Row],[COF_NUTSIII+MUN]]/Tabela15[[#This Row],[Total de Alunos]]*Tabela15[[#This Row],[TtAlunos_Secundário]]</f>
        <v>149787.28655172416</v>
      </c>
      <c r="AA87" s="146"/>
    </row>
    <row r="88" spans="1:27" x14ac:dyDescent="0.3">
      <c r="A88" s="76">
        <v>108</v>
      </c>
      <c r="B88" s="76" t="s">
        <v>350</v>
      </c>
      <c r="C88" s="76" t="s">
        <v>353</v>
      </c>
      <c r="D88" s="76" t="s">
        <v>484</v>
      </c>
      <c r="E88" s="76" t="s">
        <v>485</v>
      </c>
      <c r="F88" s="76" t="s">
        <v>335</v>
      </c>
      <c r="G88" s="76" t="s">
        <v>304</v>
      </c>
      <c r="H88" s="76" t="s">
        <v>445</v>
      </c>
      <c r="I88" s="76" t="s">
        <v>572</v>
      </c>
      <c r="J88" s="118">
        <v>0</v>
      </c>
      <c r="K88" s="119">
        <v>261614.17909090911</v>
      </c>
      <c r="L88" s="120">
        <v>261614.17909090911</v>
      </c>
      <c r="M88" s="128">
        <v>672</v>
      </c>
      <c r="N88" s="129">
        <v>2210</v>
      </c>
      <c r="O88" s="129">
        <v>731</v>
      </c>
      <c r="P88" s="130">
        <v>3613</v>
      </c>
      <c r="Q88" s="114">
        <f>Tabela15[[#This Row],[COF_MUN]]/Tabela15[[#This Row],[Total de Alunos]]*Tabela15[[#This Row],[TtAlunosPré]]</f>
        <v>0</v>
      </c>
      <c r="R88" s="114">
        <f>Tabela15[[#This Row],[COF_NUTSIII]]/Tabela15[[#This Row],[Total de Alunos]]*Tabela15[[#This Row],[TtAlunosPré]]</f>
        <v>48658.93394660695</v>
      </c>
      <c r="S88" s="114">
        <f>Tabela15[[#This Row],[COF_NUTSIII+MUN]]/Tabela15[[#This Row],[Total de Alunos]]*Tabela15[[#This Row],[TtAlunosPré]]</f>
        <v>48658.93394660695</v>
      </c>
      <c r="T88" s="114">
        <f>Tabela15[[#This Row],[COF_MUN]]/Tabela15[[#This Row],[Total de Alunos]]*Tabela15[[#This Row],[TtAlunos_Básico]]</f>
        <v>0</v>
      </c>
      <c r="U88" s="114">
        <f>Tabela15[[#This Row],[COF_NUTSIII]]/Tabela15[[#This Row],[Total de Alunos]]*Tabela15[[#This Row],[TtAlunos_Básico]]</f>
        <v>160024.17265178775</v>
      </c>
      <c r="V88" s="114">
        <f>Tabela15[[#This Row],[COF_NUTSIII+MUN]]/Tabela15[[#This Row],[Total de Alunos]]*Tabela15[[#This Row],[TtAlunos_Básico]]</f>
        <v>160024.17265178775</v>
      </c>
      <c r="W88" s="114">
        <f>Tabela15[[#This Row],[COF_MUN]]/Tabela15[[#This Row],[Total de Alunos]]*Tabela15[[#This Row],[TtAlunos_Secundário]]</f>
        <v>0</v>
      </c>
      <c r="X88" s="114">
        <f>Tabela15[[#This Row],[COF_NUTSIII]]/Tabela15[[#This Row],[Total de Alunos]]*Tabela15[[#This Row],[TtAlunos_Secundário]]</f>
        <v>52931.07249251441</v>
      </c>
      <c r="Y88" s="114">
        <f>Tabela15[[#This Row],[COF_NUTSIII+MUN]]/Tabela15[[#This Row],[Total de Alunos]]*Tabela15[[#This Row],[TtAlunos_Secundário]]</f>
        <v>52931.07249251441</v>
      </c>
      <c r="AA88" s="146"/>
    </row>
    <row r="89" spans="1:27" x14ac:dyDescent="0.3">
      <c r="A89" s="76">
        <v>704</v>
      </c>
      <c r="B89" s="76" t="s">
        <v>350</v>
      </c>
      <c r="C89" s="76" t="s">
        <v>353</v>
      </c>
      <c r="D89" s="76" t="s">
        <v>354</v>
      </c>
      <c r="E89" s="76" t="s">
        <v>355</v>
      </c>
      <c r="F89" s="76" t="s">
        <v>319</v>
      </c>
      <c r="G89" s="76">
        <v>187</v>
      </c>
      <c r="H89" s="76" t="s">
        <v>356</v>
      </c>
      <c r="I89" s="76" t="s">
        <v>360</v>
      </c>
      <c r="J89" s="118">
        <v>77350</v>
      </c>
      <c r="K89" s="119">
        <v>40190.05071428571</v>
      </c>
      <c r="L89" s="120">
        <v>117540.05071428571</v>
      </c>
      <c r="M89" s="128">
        <v>269</v>
      </c>
      <c r="N89" s="129">
        <v>946</v>
      </c>
      <c r="O89" s="129">
        <v>480</v>
      </c>
      <c r="P89" s="130">
        <v>1695</v>
      </c>
      <c r="Q89" s="114">
        <f>Tabela15[[#This Row],[COF_MUN]]/Tabela15[[#This Row],[Total de Alunos]]*Tabela15[[#This Row],[TtAlunosPré]]</f>
        <v>12275.604719764011</v>
      </c>
      <c r="R89" s="114">
        <f>Tabela15[[#This Row],[COF_NUTSIII]]/Tabela15[[#This Row],[Total de Alunos]]*Tabela15[[#This Row],[TtAlunosPré]]</f>
        <v>6378.2440366624523</v>
      </c>
      <c r="S89" s="114">
        <f>Tabela15[[#This Row],[COF_NUTSIII+MUN]]/Tabela15[[#This Row],[Total de Alunos]]*Tabela15[[#This Row],[TtAlunosPré]]</f>
        <v>18653.848756426461</v>
      </c>
      <c r="T89" s="114">
        <f>Tabela15[[#This Row],[COF_MUN]]/Tabela15[[#This Row],[Total de Alunos]]*Tabela15[[#This Row],[TtAlunos_Básico]]</f>
        <v>43169.970501474927</v>
      </c>
      <c r="U89" s="114">
        <f>Tabela15[[#This Row],[COF_NUTSIII]]/Tabela15[[#This Row],[Total de Alunos]]*Tabela15[[#This Row],[TtAlunos_Básico]]</f>
        <v>22430.553378002525</v>
      </c>
      <c r="V89" s="114">
        <f>Tabela15[[#This Row],[COF_NUTSIII+MUN]]/Tabela15[[#This Row],[Total de Alunos]]*Tabela15[[#This Row],[TtAlunos_Básico]]</f>
        <v>65600.523879477449</v>
      </c>
      <c r="W89" s="114">
        <f>Tabela15[[#This Row],[COF_MUN]]/Tabela15[[#This Row],[Total de Alunos]]*Tabela15[[#This Row],[TtAlunos_Secundário]]</f>
        <v>21904.424778761062</v>
      </c>
      <c r="X89" s="114">
        <f>Tabela15[[#This Row],[COF_NUTSIII]]/Tabela15[[#This Row],[Total de Alunos]]*Tabela15[[#This Row],[TtAlunos_Secundário]]</f>
        <v>11381.253299620732</v>
      </c>
      <c r="Y89" s="114">
        <f>Tabela15[[#This Row],[COF_NUTSIII+MUN]]/Tabela15[[#This Row],[Total de Alunos]]*Tabela15[[#This Row],[TtAlunos_Secundário]]</f>
        <v>33285.678078381789</v>
      </c>
      <c r="AA89" s="146"/>
    </row>
    <row r="90" spans="1:27" x14ac:dyDescent="0.3">
      <c r="A90" s="76">
        <v>705</v>
      </c>
      <c r="B90" s="76" t="s">
        <v>350</v>
      </c>
      <c r="C90" s="76" t="s">
        <v>353</v>
      </c>
      <c r="D90" s="76" t="s">
        <v>354</v>
      </c>
      <c r="E90" s="76" t="s">
        <v>355</v>
      </c>
      <c r="F90" s="76" t="s">
        <v>319</v>
      </c>
      <c r="G90" s="76">
        <v>187</v>
      </c>
      <c r="H90" s="76" t="s">
        <v>356</v>
      </c>
      <c r="I90" s="76" t="s">
        <v>356</v>
      </c>
      <c r="J90" s="118">
        <v>316441.05</v>
      </c>
      <c r="K90" s="119">
        <v>40190.05071428571</v>
      </c>
      <c r="L90" s="120">
        <v>356631.10071428568</v>
      </c>
      <c r="M90" s="128">
        <v>1396</v>
      </c>
      <c r="N90" s="129">
        <v>5017</v>
      </c>
      <c r="O90" s="129">
        <v>2219</v>
      </c>
      <c r="P90" s="130">
        <v>8632</v>
      </c>
      <c r="Q90" s="114">
        <f>Tabela15[[#This Row],[COF_MUN]]/Tabela15[[#This Row],[Total de Alunos]]*Tabela15[[#This Row],[TtAlunosPré]]</f>
        <v>51176.054888785911</v>
      </c>
      <c r="R90" s="114">
        <f>Tabela15[[#This Row],[COF_NUTSIII]]/Tabela15[[#This Row],[Total de Alunos]]*Tabela15[[#This Row],[TtAlunosPré]]</f>
        <v>6499.6884612074664</v>
      </c>
      <c r="S90" s="114">
        <f>Tabela15[[#This Row],[COF_NUTSIII+MUN]]/Tabela15[[#This Row],[Total de Alunos]]*Tabela15[[#This Row],[TtAlunosPré]]</f>
        <v>57675.743349993376</v>
      </c>
      <c r="T90" s="114">
        <f>Tabela15[[#This Row],[COF_MUN]]/Tabela15[[#This Row],[Total de Alunos]]*Tabela15[[#This Row],[TtAlunos_Básico]]</f>
        <v>183918.52963971268</v>
      </c>
      <c r="U90" s="114">
        <f>Tabela15[[#This Row],[COF_NUTSIII]]/Tabela15[[#This Row],[Total de Alunos]]*Tabela15[[#This Row],[TtAlunos_Básico]]</f>
        <v>23358.837399625972</v>
      </c>
      <c r="V90" s="114">
        <f>Tabela15[[#This Row],[COF_NUTSIII+MUN]]/Tabela15[[#This Row],[Total de Alunos]]*Tabela15[[#This Row],[TtAlunos_Básico]]</f>
        <v>207277.36703933869</v>
      </c>
      <c r="W90" s="114">
        <f>Tabela15[[#This Row],[COF_MUN]]/Tabela15[[#This Row],[Total de Alunos]]*Tabela15[[#This Row],[TtAlunos_Secundário]]</f>
        <v>81346.465471501389</v>
      </c>
      <c r="X90" s="114">
        <f>Tabela15[[#This Row],[COF_NUTSIII]]/Tabela15[[#This Row],[Total de Alunos]]*Tabela15[[#This Row],[TtAlunos_Secundário]]</f>
        <v>10331.524853452269</v>
      </c>
      <c r="Y90" s="114">
        <f>Tabela15[[#This Row],[COF_NUTSIII+MUN]]/Tabela15[[#This Row],[Total de Alunos]]*Tabela15[[#This Row],[TtAlunos_Secundário]]</f>
        <v>91677.990324953658</v>
      </c>
      <c r="AA90" s="146"/>
    </row>
    <row r="91" spans="1:27" x14ac:dyDescent="0.3">
      <c r="A91" s="76">
        <v>307</v>
      </c>
      <c r="B91" s="76" t="s">
        <v>350</v>
      </c>
      <c r="C91" s="76" t="s">
        <v>353</v>
      </c>
      <c r="D91" s="76" t="s">
        <v>408</v>
      </c>
      <c r="E91" s="76" t="s">
        <v>409</v>
      </c>
      <c r="F91" s="76" t="s">
        <v>326</v>
      </c>
      <c r="G91" s="76">
        <v>119</v>
      </c>
      <c r="H91" s="76" t="s">
        <v>463</v>
      </c>
      <c r="I91" s="76" t="s">
        <v>465</v>
      </c>
      <c r="J91" s="118">
        <v>201129.12</v>
      </c>
      <c r="K91" s="119">
        <v>425629.25624999998</v>
      </c>
      <c r="L91" s="120">
        <v>626758.37624999997</v>
      </c>
      <c r="M91" s="128">
        <v>1090</v>
      </c>
      <c r="N91" s="129">
        <v>3909</v>
      </c>
      <c r="O91" s="129">
        <v>1532</v>
      </c>
      <c r="P91" s="130">
        <v>6531</v>
      </c>
      <c r="Q91" s="114">
        <f>Tabela15[[#This Row],[COF_MUN]]/Tabela15[[#This Row],[Total de Alunos]]*Tabela15[[#This Row],[TtAlunosPré]]</f>
        <v>33567.714101975194</v>
      </c>
      <c r="R91" s="114">
        <f>Tabela15[[#This Row],[COF_NUTSIII]]/Tabela15[[#This Row],[Total de Alunos]]*Tabela15[[#This Row],[TtAlunosPré]]</f>
        <v>71035.965290537439</v>
      </c>
      <c r="S91" s="114">
        <f>Tabela15[[#This Row],[COF_NUTSIII+MUN]]/Tabela15[[#This Row],[Total de Alunos]]*Tabela15[[#This Row],[TtAlunosPré]]</f>
        <v>104603.67939251263</v>
      </c>
      <c r="T91" s="114">
        <f>Tabela15[[#This Row],[COF_MUN]]/Tabela15[[#This Row],[Total de Alunos]]*Tabela15[[#This Row],[TtAlunos_Básico]]</f>
        <v>120381.82974735874</v>
      </c>
      <c r="U91" s="114">
        <f>Tabela15[[#This Row],[COF_NUTSIII]]/Tabela15[[#This Row],[Total de Alunos]]*Tabela15[[#This Row],[TtAlunos_Básico]]</f>
        <v>254751.9158905604</v>
      </c>
      <c r="V91" s="114">
        <f>Tabela15[[#This Row],[COF_NUTSIII+MUN]]/Tabela15[[#This Row],[Total de Alunos]]*Tabela15[[#This Row],[TtAlunos_Básico]]</f>
        <v>375133.74563791911</v>
      </c>
      <c r="W91" s="114">
        <f>Tabela15[[#This Row],[COF_MUN]]/Tabela15[[#This Row],[Total de Alunos]]*Tabela15[[#This Row],[TtAlunos_Secundário]]</f>
        <v>47179.576150666049</v>
      </c>
      <c r="X91" s="114">
        <f>Tabela15[[#This Row],[COF_NUTSIII]]/Tabela15[[#This Row],[Total de Alunos]]*Tabela15[[#This Row],[TtAlunos_Secundário]]</f>
        <v>99841.375068902154</v>
      </c>
      <c r="Y91" s="114">
        <f>Tabela15[[#This Row],[COF_NUTSIII+MUN]]/Tabela15[[#This Row],[Total de Alunos]]*Tabela15[[#This Row],[TtAlunos_Secundário]]</f>
        <v>147020.9512195682</v>
      </c>
      <c r="AA91" s="146"/>
    </row>
    <row r="92" spans="1:27" x14ac:dyDescent="0.3">
      <c r="A92" s="76">
        <v>805</v>
      </c>
      <c r="B92" s="76" t="s">
        <v>350</v>
      </c>
      <c r="C92" s="76" t="s">
        <v>353</v>
      </c>
      <c r="D92" s="76" t="s">
        <v>321</v>
      </c>
      <c r="E92" s="76" t="s">
        <v>377</v>
      </c>
      <c r="F92" s="76" t="s">
        <v>321</v>
      </c>
      <c r="G92" s="76">
        <v>150</v>
      </c>
      <c r="H92" s="76" t="s">
        <v>378</v>
      </c>
      <c r="I92" s="76" t="s">
        <v>378</v>
      </c>
      <c r="J92" s="118">
        <v>0</v>
      </c>
      <c r="K92" s="119">
        <v>0</v>
      </c>
      <c r="L92" s="120">
        <v>0</v>
      </c>
      <c r="M92" s="128">
        <v>1706</v>
      </c>
      <c r="N92" s="129">
        <v>6469</v>
      </c>
      <c r="O92" s="129">
        <v>2500</v>
      </c>
      <c r="P92" s="130">
        <v>10675</v>
      </c>
      <c r="Q92" s="114">
        <f>Tabela15[[#This Row],[COF_MUN]]/Tabela15[[#This Row],[Total de Alunos]]*Tabela15[[#This Row],[TtAlunosPré]]</f>
        <v>0</v>
      </c>
      <c r="R92" s="114">
        <f>Tabela15[[#This Row],[COF_NUTSIII]]/Tabela15[[#This Row],[Total de Alunos]]*Tabela15[[#This Row],[TtAlunosPré]]</f>
        <v>0</v>
      </c>
      <c r="S92" s="114">
        <f>Tabela15[[#This Row],[COF_NUTSIII+MUN]]/Tabela15[[#This Row],[Total de Alunos]]*Tabela15[[#This Row],[TtAlunosPré]]</f>
        <v>0</v>
      </c>
      <c r="T92" s="114">
        <f>Tabela15[[#This Row],[COF_MUN]]/Tabela15[[#This Row],[Total de Alunos]]*Tabela15[[#This Row],[TtAlunos_Básico]]</f>
        <v>0</v>
      </c>
      <c r="U92" s="114">
        <f>Tabela15[[#This Row],[COF_NUTSIII]]/Tabela15[[#This Row],[Total de Alunos]]*Tabela15[[#This Row],[TtAlunos_Básico]]</f>
        <v>0</v>
      </c>
      <c r="V92" s="114">
        <f>Tabela15[[#This Row],[COF_NUTSIII+MUN]]/Tabela15[[#This Row],[Total de Alunos]]*Tabela15[[#This Row],[TtAlunos_Básico]]</f>
        <v>0</v>
      </c>
      <c r="W92" s="114">
        <f>Tabela15[[#This Row],[COF_MUN]]/Tabela15[[#This Row],[Total de Alunos]]*Tabela15[[#This Row],[TtAlunos_Secundário]]</f>
        <v>0</v>
      </c>
      <c r="X92" s="114">
        <f>Tabela15[[#This Row],[COF_NUTSIII]]/Tabela15[[#This Row],[Total de Alunos]]*Tabela15[[#This Row],[TtAlunos_Secundário]]</f>
        <v>0</v>
      </c>
      <c r="Y92" s="114">
        <f>Tabela15[[#This Row],[COF_NUTSIII+MUN]]/Tabela15[[#This Row],[Total de Alunos]]*Tabela15[[#This Row],[TtAlunos_Secundário]]</f>
        <v>0</v>
      </c>
      <c r="AA92" s="146"/>
    </row>
    <row r="93" spans="1:27" x14ac:dyDescent="0.3">
      <c r="A93" s="76">
        <v>1303</v>
      </c>
      <c r="B93" s="76" t="s">
        <v>350</v>
      </c>
      <c r="C93" s="76" t="s">
        <v>353</v>
      </c>
      <c r="D93" s="76" t="s">
        <v>408</v>
      </c>
      <c r="E93" s="76" t="s">
        <v>409</v>
      </c>
      <c r="F93" s="76" t="s">
        <v>338</v>
      </c>
      <c r="G93" s="76" t="s">
        <v>296</v>
      </c>
      <c r="H93" s="76" t="s">
        <v>448</v>
      </c>
      <c r="I93" s="76" t="s">
        <v>612</v>
      </c>
      <c r="J93" s="118">
        <v>0</v>
      </c>
      <c r="K93" s="119">
        <v>608447.2854545454</v>
      </c>
      <c r="L93" s="120">
        <v>608447.2854545454</v>
      </c>
      <c r="M93" s="128">
        <v>1278</v>
      </c>
      <c r="N93" s="129">
        <v>4996</v>
      </c>
      <c r="O93" s="129">
        <v>1916</v>
      </c>
      <c r="P93" s="130">
        <v>8190</v>
      </c>
      <c r="Q93" s="114">
        <f>Tabela15[[#This Row],[COF_MUN]]/Tabela15[[#This Row],[Total de Alunos]]*Tabela15[[#This Row],[TtAlunosPré]]</f>
        <v>0</v>
      </c>
      <c r="R93" s="114">
        <f>Tabela15[[#This Row],[COF_NUTSIII]]/Tabela15[[#This Row],[Total de Alunos]]*Tabela15[[#This Row],[TtAlunosPré]]</f>
        <v>94944.52146653345</v>
      </c>
      <c r="S93" s="114">
        <f>Tabela15[[#This Row],[COF_NUTSIII+MUN]]/Tabela15[[#This Row],[Total de Alunos]]*Tabela15[[#This Row],[TtAlunosPré]]</f>
        <v>94944.52146653345</v>
      </c>
      <c r="T93" s="114">
        <f>Tabela15[[#This Row],[COF_MUN]]/Tabela15[[#This Row],[Total de Alunos]]*Tabela15[[#This Row],[TtAlunos_Básico]]</f>
        <v>0</v>
      </c>
      <c r="U93" s="114">
        <f>Tabela15[[#This Row],[COF_NUTSIII]]/Tabela15[[#This Row],[Total de Alunos]]*Tabela15[[#This Row],[TtAlunos_Básico]]</f>
        <v>371160.27327605721</v>
      </c>
      <c r="V93" s="114">
        <f>Tabela15[[#This Row],[COF_NUTSIII+MUN]]/Tabela15[[#This Row],[Total de Alunos]]*Tabela15[[#This Row],[TtAlunos_Básico]]</f>
        <v>371160.27327605721</v>
      </c>
      <c r="W93" s="114">
        <f>Tabela15[[#This Row],[COF_MUN]]/Tabela15[[#This Row],[Total de Alunos]]*Tabela15[[#This Row],[TtAlunos_Secundário]]</f>
        <v>0</v>
      </c>
      <c r="X93" s="114">
        <f>Tabela15[[#This Row],[COF_NUTSIII]]/Tabela15[[#This Row],[Total de Alunos]]*Tabela15[[#This Row],[TtAlunos_Secundário]]</f>
        <v>142342.49071195468</v>
      </c>
      <c r="Y93" s="114">
        <f>Tabela15[[#This Row],[COF_NUTSIII+MUN]]/Tabela15[[#This Row],[Total de Alunos]]*Tabela15[[#This Row],[TtAlunos_Secundário]]</f>
        <v>142342.49071195468</v>
      </c>
      <c r="AA93" s="146"/>
    </row>
    <row r="94" spans="1:27" x14ac:dyDescent="0.3">
      <c r="A94" s="76">
        <v>208</v>
      </c>
      <c r="B94" s="76" t="s">
        <v>350</v>
      </c>
      <c r="C94" s="76" t="s">
        <v>353</v>
      </c>
      <c r="D94" s="76" t="s">
        <v>354</v>
      </c>
      <c r="E94" s="76" t="s">
        <v>355</v>
      </c>
      <c r="F94" s="76" t="s">
        <v>327</v>
      </c>
      <c r="G94" s="76">
        <v>184</v>
      </c>
      <c r="H94" s="76" t="s">
        <v>373</v>
      </c>
      <c r="I94" s="76" t="s">
        <v>478</v>
      </c>
      <c r="J94" s="118">
        <v>295200</v>
      </c>
      <c r="K94" s="119">
        <v>58442.553846153845</v>
      </c>
      <c r="L94" s="120">
        <v>353642.55384615384</v>
      </c>
      <c r="M94" s="128">
        <v>174</v>
      </c>
      <c r="N94" s="129">
        <v>566</v>
      </c>
      <c r="O94" s="129">
        <v>59</v>
      </c>
      <c r="P94" s="130">
        <v>799</v>
      </c>
      <c r="Q94" s="114">
        <f>Tabela15[[#This Row],[COF_MUN]]/Tabela15[[#This Row],[Total de Alunos]]*Tabela15[[#This Row],[TtAlunosPré]]</f>
        <v>64286.357947434291</v>
      </c>
      <c r="R94" s="114">
        <f>Tabela15[[#This Row],[COF_NUTSIII]]/Tabela15[[#This Row],[Total de Alunos]]*Tabela15[[#This Row],[TtAlunosPré]]</f>
        <v>12727.164417059787</v>
      </c>
      <c r="S94" s="114">
        <f>Tabela15[[#This Row],[COF_NUTSIII+MUN]]/Tabela15[[#This Row],[Total de Alunos]]*Tabela15[[#This Row],[TtAlunosPré]]</f>
        <v>77013.522364494085</v>
      </c>
      <c r="T94" s="114">
        <f>Tabela15[[#This Row],[COF_MUN]]/Tabela15[[#This Row],[Total de Alunos]]*Tabela15[[#This Row],[TtAlunos_Básico]]</f>
        <v>209115.39424280351</v>
      </c>
      <c r="U94" s="114">
        <f>Tabela15[[#This Row],[COF_NUTSIII]]/Tabela15[[#This Row],[Total de Alunos]]*Tabela15[[#This Row],[TtAlunos_Básico]]</f>
        <v>41399.85666698758</v>
      </c>
      <c r="V94" s="114">
        <f>Tabela15[[#This Row],[COF_NUTSIII+MUN]]/Tabela15[[#This Row],[Total de Alunos]]*Tabela15[[#This Row],[TtAlunos_Básico]]</f>
        <v>250515.2509097911</v>
      </c>
      <c r="W94" s="114">
        <f>Tabela15[[#This Row],[COF_MUN]]/Tabela15[[#This Row],[Total de Alunos]]*Tabela15[[#This Row],[TtAlunos_Secundário]]</f>
        <v>21798.247809762204</v>
      </c>
      <c r="X94" s="114">
        <f>Tabela15[[#This Row],[COF_NUTSIII]]/Tabela15[[#This Row],[Total de Alunos]]*Tabela15[[#This Row],[TtAlunos_Secundário]]</f>
        <v>4315.5327621064789</v>
      </c>
      <c r="Y94" s="114">
        <f>Tabela15[[#This Row],[COF_NUTSIII+MUN]]/Tabela15[[#This Row],[Total de Alunos]]*Tabela15[[#This Row],[TtAlunos_Secundário]]</f>
        <v>26113.780571868683</v>
      </c>
      <c r="AA94" s="146"/>
    </row>
    <row r="95" spans="1:27" x14ac:dyDescent="0.3">
      <c r="A95" s="76">
        <v>1411</v>
      </c>
      <c r="B95" s="76" t="s">
        <v>350</v>
      </c>
      <c r="C95" s="76" t="s">
        <v>353</v>
      </c>
      <c r="D95" s="76" t="s">
        <v>484</v>
      </c>
      <c r="E95" s="76" t="s">
        <v>485</v>
      </c>
      <c r="F95" s="76" t="s">
        <v>333</v>
      </c>
      <c r="G95" s="76" t="s">
        <v>308</v>
      </c>
      <c r="H95" s="76" t="s">
        <v>532</v>
      </c>
      <c r="I95" s="76" t="s">
        <v>547</v>
      </c>
      <c r="J95" s="118">
        <v>0</v>
      </c>
      <c r="K95" s="119">
        <v>292092.53769230773</v>
      </c>
      <c r="L95" s="120">
        <v>292092.53769230773</v>
      </c>
      <c r="M95" s="128">
        <v>163</v>
      </c>
      <c r="N95" s="129">
        <v>581</v>
      </c>
      <c r="O95" s="129">
        <v>112</v>
      </c>
      <c r="P95" s="130">
        <v>856</v>
      </c>
      <c r="Q95" s="114">
        <f>Tabela15[[#This Row],[COF_MUN]]/Tabela15[[#This Row],[Total de Alunos]]*Tabela15[[#This Row],[TtAlunosPré]]</f>
        <v>0</v>
      </c>
      <c r="R95" s="114">
        <f>Tabela15[[#This Row],[COF_NUTSIII]]/Tabela15[[#This Row],[Total de Alunos]]*Tabela15[[#This Row],[TtAlunosPré]]</f>
        <v>55620.424817577288</v>
      </c>
      <c r="S95" s="114">
        <f>Tabela15[[#This Row],[COF_NUTSIII+MUN]]/Tabela15[[#This Row],[Total de Alunos]]*Tabela15[[#This Row],[TtAlunosPré]]</f>
        <v>55620.424817577288</v>
      </c>
      <c r="T95" s="114">
        <f>Tabela15[[#This Row],[COF_MUN]]/Tabela15[[#This Row],[Total de Alunos]]*Tabela15[[#This Row],[TtAlunos_Básico]]</f>
        <v>0</v>
      </c>
      <c r="U95" s="114">
        <f>Tabela15[[#This Row],[COF_NUTSIII]]/Tabela15[[#This Row],[Total de Alunos]]*Tabela15[[#This Row],[TtAlunos_Básico]]</f>
        <v>198254.39766265277</v>
      </c>
      <c r="V95" s="114">
        <f>Tabela15[[#This Row],[COF_NUTSIII+MUN]]/Tabela15[[#This Row],[Total de Alunos]]*Tabela15[[#This Row],[TtAlunos_Básico]]</f>
        <v>198254.39766265277</v>
      </c>
      <c r="W95" s="114">
        <f>Tabela15[[#This Row],[COF_MUN]]/Tabela15[[#This Row],[Total de Alunos]]*Tabela15[[#This Row],[TtAlunos_Secundário]]</f>
        <v>0</v>
      </c>
      <c r="X95" s="114">
        <f>Tabela15[[#This Row],[COF_NUTSIII]]/Tabela15[[#This Row],[Total de Alunos]]*Tabela15[[#This Row],[TtAlunos_Secundário]]</f>
        <v>38217.715212077645</v>
      </c>
      <c r="Y95" s="114">
        <f>Tabela15[[#This Row],[COF_NUTSIII+MUN]]/Tabela15[[#This Row],[Total de Alunos]]*Tabela15[[#This Row],[TtAlunos_Secundário]]</f>
        <v>38217.715212077645</v>
      </c>
      <c r="AA95" s="146"/>
    </row>
    <row r="96" spans="1:27" x14ac:dyDescent="0.3">
      <c r="A96" s="76">
        <v>605</v>
      </c>
      <c r="B96" s="76" t="s">
        <v>350</v>
      </c>
      <c r="C96" s="76" t="s">
        <v>353</v>
      </c>
      <c r="D96" s="76" t="s">
        <v>484</v>
      </c>
      <c r="E96" s="76" t="s">
        <v>485</v>
      </c>
      <c r="F96" s="76" t="s">
        <v>336</v>
      </c>
      <c r="G96" s="76" t="s">
        <v>314</v>
      </c>
      <c r="H96" s="76" t="s">
        <v>579</v>
      </c>
      <c r="I96" s="76" t="s">
        <v>583</v>
      </c>
      <c r="J96" s="118">
        <v>0</v>
      </c>
      <c r="K96" s="119">
        <v>331258.91315789474</v>
      </c>
      <c r="L96" s="120">
        <v>331258.91315789474</v>
      </c>
      <c r="M96" s="128">
        <v>1243</v>
      </c>
      <c r="N96" s="129">
        <v>4603</v>
      </c>
      <c r="O96" s="129">
        <v>1838</v>
      </c>
      <c r="P96" s="130">
        <v>7684</v>
      </c>
      <c r="Q96" s="114">
        <f>Tabela15[[#This Row],[COF_MUN]]/Tabela15[[#This Row],[Total de Alunos]]*Tabela15[[#This Row],[TtAlunosPré]]</f>
        <v>0</v>
      </c>
      <c r="R96" s="114">
        <f>Tabela15[[#This Row],[COF_NUTSIII]]/Tabela15[[#This Row],[Total de Alunos]]*Tabela15[[#This Row],[TtAlunosPré]]</f>
        <v>53586.000657894736</v>
      </c>
      <c r="S96" s="114">
        <f>Tabela15[[#This Row],[COF_NUTSIII+MUN]]/Tabela15[[#This Row],[Total de Alunos]]*Tabela15[[#This Row],[TtAlunosPré]]</f>
        <v>53586.000657894736</v>
      </c>
      <c r="T96" s="114">
        <f>Tabela15[[#This Row],[COF_MUN]]/Tabela15[[#This Row],[Total de Alunos]]*Tabela15[[#This Row],[TtAlunos_Básico]]</f>
        <v>0</v>
      </c>
      <c r="U96" s="114">
        <f>Tabela15[[#This Row],[COF_NUTSIII]]/Tabela15[[#This Row],[Total de Alunos]]*Tabela15[[#This Row],[TtAlunos_Básico]]</f>
        <v>198436.33228341871</v>
      </c>
      <c r="V96" s="114">
        <f>Tabela15[[#This Row],[COF_NUTSIII+MUN]]/Tabela15[[#This Row],[Total de Alunos]]*Tabela15[[#This Row],[TtAlunos_Básico]]</f>
        <v>198436.33228341871</v>
      </c>
      <c r="W96" s="114">
        <f>Tabela15[[#This Row],[COF_MUN]]/Tabela15[[#This Row],[Total de Alunos]]*Tabela15[[#This Row],[TtAlunos_Secundário]]</f>
        <v>0</v>
      </c>
      <c r="X96" s="114">
        <f>Tabela15[[#This Row],[COF_NUTSIII]]/Tabela15[[#This Row],[Total de Alunos]]*Tabela15[[#This Row],[TtAlunos_Secundário]]</f>
        <v>79236.580216581278</v>
      </c>
      <c r="Y96" s="114">
        <f>Tabela15[[#This Row],[COF_NUTSIII+MUN]]/Tabela15[[#This Row],[Total de Alunos]]*Tabela15[[#This Row],[TtAlunos_Secundário]]</f>
        <v>79236.580216581278</v>
      </c>
      <c r="AA96" s="146"/>
    </row>
    <row r="97" spans="1:27" x14ac:dyDescent="0.3">
      <c r="A97" s="76">
        <v>904</v>
      </c>
      <c r="B97" s="76" t="s">
        <v>350</v>
      </c>
      <c r="C97" s="76" t="s">
        <v>353</v>
      </c>
      <c r="D97" s="76" t="s">
        <v>484</v>
      </c>
      <c r="E97" s="76" t="s">
        <v>485</v>
      </c>
      <c r="F97" s="76" t="s">
        <v>329</v>
      </c>
      <c r="G97" s="76" t="s">
        <v>312</v>
      </c>
      <c r="H97" s="76" t="s">
        <v>492</v>
      </c>
      <c r="I97" s="76" t="s">
        <v>497</v>
      </c>
      <c r="J97" s="118">
        <v>0</v>
      </c>
      <c r="K97" s="119">
        <v>91594.23133333333</v>
      </c>
      <c r="L97" s="120">
        <v>91594.23133333333</v>
      </c>
      <c r="M97" s="128">
        <v>113</v>
      </c>
      <c r="N97" s="129">
        <v>333</v>
      </c>
      <c r="O97" s="129">
        <v>53</v>
      </c>
      <c r="P97" s="130">
        <v>499</v>
      </c>
      <c r="Q97" s="114">
        <f>Tabela15[[#This Row],[COF_MUN]]/Tabela15[[#This Row],[Total de Alunos]]*Tabela15[[#This Row],[TtAlunosPré]]</f>
        <v>0</v>
      </c>
      <c r="R97" s="114">
        <f>Tabela15[[#This Row],[COF_NUTSIII]]/Tabela15[[#This Row],[Total de Alunos]]*Tabela15[[#This Row],[TtAlunosPré]]</f>
        <v>20741.779841015363</v>
      </c>
      <c r="S97" s="114">
        <f>Tabela15[[#This Row],[COF_NUTSIII+MUN]]/Tabela15[[#This Row],[Total de Alunos]]*Tabela15[[#This Row],[TtAlunosPré]]</f>
        <v>20741.779841015363</v>
      </c>
      <c r="T97" s="114">
        <f>Tabela15[[#This Row],[COF_MUN]]/Tabela15[[#This Row],[Total de Alunos]]*Tabela15[[#This Row],[TtAlunos_Básico]]</f>
        <v>0</v>
      </c>
      <c r="U97" s="114">
        <f>Tabela15[[#This Row],[COF_NUTSIII]]/Tabela15[[#This Row],[Total de Alunos]]*Tabela15[[#This Row],[TtAlunos_Básico]]</f>
        <v>61124.006080160318</v>
      </c>
      <c r="V97" s="114">
        <f>Tabela15[[#This Row],[COF_NUTSIII+MUN]]/Tabela15[[#This Row],[Total de Alunos]]*Tabela15[[#This Row],[TtAlunos_Básico]]</f>
        <v>61124.006080160318</v>
      </c>
      <c r="W97" s="114">
        <f>Tabela15[[#This Row],[COF_MUN]]/Tabela15[[#This Row],[Total de Alunos]]*Tabela15[[#This Row],[TtAlunos_Secundário]]</f>
        <v>0</v>
      </c>
      <c r="X97" s="114">
        <f>Tabela15[[#This Row],[COF_NUTSIII]]/Tabela15[[#This Row],[Total de Alunos]]*Tabela15[[#This Row],[TtAlunos_Secundário]]</f>
        <v>9728.4454121576491</v>
      </c>
      <c r="Y97" s="114">
        <f>Tabela15[[#This Row],[COF_NUTSIII+MUN]]/Tabela15[[#This Row],[Total de Alunos]]*Tabela15[[#This Row],[TtAlunos_Secundário]]</f>
        <v>9728.4454121576491</v>
      </c>
      <c r="AA97" s="146"/>
    </row>
    <row r="98" spans="1:27" x14ac:dyDescent="0.3">
      <c r="A98" s="76">
        <v>1008</v>
      </c>
      <c r="B98" s="76" t="s">
        <v>350</v>
      </c>
      <c r="C98" s="76" t="s">
        <v>353</v>
      </c>
      <c r="D98" s="76" t="s">
        <v>484</v>
      </c>
      <c r="E98" s="76" t="s">
        <v>485</v>
      </c>
      <c r="F98" s="76" t="s">
        <v>337</v>
      </c>
      <c r="G98" s="76" t="s">
        <v>310</v>
      </c>
      <c r="H98" s="76" t="s">
        <v>556</v>
      </c>
      <c r="I98" s="76" t="s">
        <v>602</v>
      </c>
      <c r="J98" s="118">
        <v>0</v>
      </c>
      <c r="K98" s="119">
        <v>219794.57400000002</v>
      </c>
      <c r="L98" s="120">
        <v>219794.57400000002</v>
      </c>
      <c r="M98" s="128">
        <v>91</v>
      </c>
      <c r="N98" s="129">
        <v>320</v>
      </c>
      <c r="O98" s="129">
        <v>116</v>
      </c>
      <c r="P98" s="130">
        <v>527</v>
      </c>
      <c r="Q98" s="114">
        <f>Tabela15[[#This Row],[COF_MUN]]/Tabela15[[#This Row],[Total de Alunos]]*Tabela15[[#This Row],[TtAlunosPré]]</f>
        <v>0</v>
      </c>
      <c r="R98" s="114">
        <f>Tabela15[[#This Row],[COF_NUTSIII]]/Tabela15[[#This Row],[Total de Alunos]]*Tabela15[[#This Row],[TtAlunosPré]]</f>
        <v>37953.142759013288</v>
      </c>
      <c r="S98" s="114">
        <f>Tabela15[[#This Row],[COF_NUTSIII+MUN]]/Tabela15[[#This Row],[Total de Alunos]]*Tabela15[[#This Row],[TtAlunosPré]]</f>
        <v>37953.142759013288</v>
      </c>
      <c r="T98" s="114">
        <f>Tabela15[[#This Row],[COF_MUN]]/Tabela15[[#This Row],[Total de Alunos]]*Tabela15[[#This Row],[TtAlunos_Básico]]</f>
        <v>0</v>
      </c>
      <c r="U98" s="114">
        <f>Tabela15[[#This Row],[COF_NUTSIII]]/Tabela15[[#This Row],[Total de Alunos]]*Tabela15[[#This Row],[TtAlunos_Básico]]</f>
        <v>133461.60091081596</v>
      </c>
      <c r="V98" s="114">
        <f>Tabela15[[#This Row],[COF_NUTSIII+MUN]]/Tabela15[[#This Row],[Total de Alunos]]*Tabela15[[#This Row],[TtAlunos_Básico]]</f>
        <v>133461.60091081596</v>
      </c>
      <c r="W98" s="114">
        <f>Tabela15[[#This Row],[COF_MUN]]/Tabela15[[#This Row],[Total de Alunos]]*Tabela15[[#This Row],[TtAlunos_Secundário]]</f>
        <v>0</v>
      </c>
      <c r="X98" s="114">
        <f>Tabela15[[#This Row],[COF_NUTSIII]]/Tabela15[[#This Row],[Total de Alunos]]*Tabela15[[#This Row],[TtAlunos_Secundário]]</f>
        <v>48379.830330170786</v>
      </c>
      <c r="Y98" s="114">
        <f>Tabela15[[#This Row],[COF_NUTSIII+MUN]]/Tabela15[[#This Row],[Total de Alunos]]*Tabela15[[#This Row],[TtAlunos_Secundário]]</f>
        <v>48379.830330170786</v>
      </c>
      <c r="AA98" s="146"/>
    </row>
    <row r="99" spans="1:27" x14ac:dyDescent="0.3">
      <c r="A99" s="76">
        <v>905</v>
      </c>
      <c r="B99" s="76" t="s">
        <v>350</v>
      </c>
      <c r="C99" s="76" t="s">
        <v>353</v>
      </c>
      <c r="D99" s="76" t="s">
        <v>484</v>
      </c>
      <c r="E99" s="76" t="s">
        <v>485</v>
      </c>
      <c r="F99" s="76" t="s">
        <v>329</v>
      </c>
      <c r="G99" s="76" t="s">
        <v>312</v>
      </c>
      <c r="H99" s="76" t="s">
        <v>492</v>
      </c>
      <c r="I99" s="76" t="s">
        <v>498</v>
      </c>
      <c r="J99" s="118">
        <v>0</v>
      </c>
      <c r="K99" s="119">
        <v>91594.23133333333</v>
      </c>
      <c r="L99" s="120">
        <v>91594.23133333333</v>
      </c>
      <c r="M99" s="128">
        <v>73</v>
      </c>
      <c r="N99" s="129">
        <v>302</v>
      </c>
      <c r="O99" s="129">
        <v>108</v>
      </c>
      <c r="P99" s="130">
        <v>483</v>
      </c>
      <c r="Q99" s="114">
        <f>Tabela15[[#This Row],[COF_MUN]]/Tabela15[[#This Row],[Total de Alunos]]*Tabela15[[#This Row],[TtAlunosPré]]</f>
        <v>0</v>
      </c>
      <c r="R99" s="114">
        <f>Tabela15[[#This Row],[COF_NUTSIII]]/Tabela15[[#This Row],[Total de Alunos]]*Tabela15[[#This Row],[TtAlunosPré]]</f>
        <v>13843.434549344374</v>
      </c>
      <c r="S99" s="114">
        <f>Tabela15[[#This Row],[COF_NUTSIII+MUN]]/Tabela15[[#This Row],[Total de Alunos]]*Tabela15[[#This Row],[TtAlunosPré]]</f>
        <v>13843.434549344374</v>
      </c>
      <c r="T99" s="114">
        <f>Tabela15[[#This Row],[COF_MUN]]/Tabela15[[#This Row],[Total de Alunos]]*Tabela15[[#This Row],[TtAlunos_Básico]]</f>
        <v>0</v>
      </c>
      <c r="U99" s="114">
        <f>Tabela15[[#This Row],[COF_NUTSIII]]/Tabela15[[#This Row],[Total de Alunos]]*Tabela15[[#This Row],[TtAlunos_Básico]]</f>
        <v>57270.099094547957</v>
      </c>
      <c r="V99" s="114">
        <f>Tabela15[[#This Row],[COF_NUTSIII+MUN]]/Tabela15[[#This Row],[Total de Alunos]]*Tabela15[[#This Row],[TtAlunos_Básico]]</f>
        <v>57270.099094547957</v>
      </c>
      <c r="W99" s="114">
        <f>Tabela15[[#This Row],[COF_MUN]]/Tabela15[[#This Row],[Total de Alunos]]*Tabela15[[#This Row],[TtAlunos_Secundário]]</f>
        <v>0</v>
      </c>
      <c r="X99" s="114">
        <f>Tabela15[[#This Row],[COF_NUTSIII]]/Tabela15[[#This Row],[Total de Alunos]]*Tabela15[[#This Row],[TtAlunos_Secundário]]</f>
        <v>20480.697689440993</v>
      </c>
      <c r="Y99" s="114">
        <f>Tabela15[[#This Row],[COF_NUTSIII+MUN]]/Tabela15[[#This Row],[Total de Alunos]]*Tabela15[[#This Row],[TtAlunos_Secundário]]</f>
        <v>20480.697689440993</v>
      </c>
      <c r="AA99" s="146"/>
    </row>
    <row r="100" spans="1:27" x14ac:dyDescent="0.3">
      <c r="A100" s="76">
        <v>404</v>
      </c>
      <c r="B100" s="76" t="s">
        <v>350</v>
      </c>
      <c r="C100" s="76" t="s">
        <v>353</v>
      </c>
      <c r="D100" s="76" t="s">
        <v>408</v>
      </c>
      <c r="E100" s="76" t="s">
        <v>409</v>
      </c>
      <c r="F100" s="76" t="s">
        <v>331</v>
      </c>
      <c r="G100" s="76" t="s">
        <v>301</v>
      </c>
      <c r="H100" s="76" t="s">
        <v>515</v>
      </c>
      <c r="I100" s="76" t="s">
        <v>517</v>
      </c>
      <c r="J100" s="118">
        <v>233433.06</v>
      </c>
      <c r="K100" s="119">
        <v>11835.449999999999</v>
      </c>
      <c r="L100" s="120">
        <v>245268.51</v>
      </c>
      <c r="M100" s="128">
        <v>57</v>
      </c>
      <c r="N100" s="129">
        <v>207</v>
      </c>
      <c r="O100" s="129">
        <v>0</v>
      </c>
      <c r="P100" s="130">
        <v>264</v>
      </c>
      <c r="Q100" s="114">
        <f>Tabela15[[#This Row],[COF_MUN]]/Tabela15[[#This Row],[Total de Alunos]]*Tabela15[[#This Row],[TtAlunosPré]]</f>
        <v>50400.319772727271</v>
      </c>
      <c r="R100" s="114">
        <f>Tabela15[[#This Row],[COF_NUTSIII]]/Tabela15[[#This Row],[Total de Alunos]]*Tabela15[[#This Row],[TtAlunosPré]]</f>
        <v>2555.3812499999999</v>
      </c>
      <c r="S100" s="114">
        <f>Tabela15[[#This Row],[COF_NUTSIII+MUN]]/Tabela15[[#This Row],[Total de Alunos]]*Tabela15[[#This Row],[TtAlunosPré]]</f>
        <v>52955.701022727277</v>
      </c>
      <c r="T100" s="114">
        <f>Tabela15[[#This Row],[COF_MUN]]/Tabela15[[#This Row],[Total de Alunos]]*Tabela15[[#This Row],[TtAlunos_Básico]]</f>
        <v>183032.74022727273</v>
      </c>
      <c r="U100" s="114">
        <f>Tabela15[[#This Row],[COF_NUTSIII]]/Tabela15[[#This Row],[Total de Alunos]]*Tabela15[[#This Row],[TtAlunos_Básico]]</f>
        <v>9280.0687499999985</v>
      </c>
      <c r="V100" s="114">
        <f>Tabela15[[#This Row],[COF_NUTSIII+MUN]]/Tabela15[[#This Row],[Total de Alunos]]*Tabela15[[#This Row],[TtAlunos_Básico]]</f>
        <v>192312.80897727274</v>
      </c>
      <c r="W100" s="114">
        <f>Tabela15[[#This Row],[COF_MUN]]/Tabela15[[#This Row],[Total de Alunos]]*Tabela15[[#This Row],[TtAlunos_Secundário]]</f>
        <v>0</v>
      </c>
      <c r="X100" s="114">
        <f>Tabela15[[#This Row],[COF_NUTSIII]]/Tabela15[[#This Row],[Total de Alunos]]*Tabela15[[#This Row],[TtAlunos_Secundário]]</f>
        <v>0</v>
      </c>
      <c r="Y100" s="114">
        <f>Tabela15[[#This Row],[COF_NUTSIII+MUN]]/Tabela15[[#This Row],[Total de Alunos]]*Tabela15[[#This Row],[TtAlunos_Secundário]]</f>
        <v>0</v>
      </c>
      <c r="AA100" s="146"/>
    </row>
    <row r="101" spans="1:27" x14ac:dyDescent="0.3">
      <c r="A101" s="76">
        <v>1208</v>
      </c>
      <c r="B101" s="76" t="s">
        <v>350</v>
      </c>
      <c r="C101" s="76" t="s">
        <v>353</v>
      </c>
      <c r="D101" s="76" t="s">
        <v>354</v>
      </c>
      <c r="E101" s="76" t="s">
        <v>355</v>
      </c>
      <c r="F101" s="76" t="s">
        <v>322</v>
      </c>
      <c r="G101" s="76">
        <v>186</v>
      </c>
      <c r="H101" s="76" t="s">
        <v>393</v>
      </c>
      <c r="I101" s="76" t="s">
        <v>401</v>
      </c>
      <c r="J101" s="118">
        <v>0</v>
      </c>
      <c r="K101" s="119">
        <v>30017.989999999998</v>
      </c>
      <c r="L101" s="120">
        <v>30017.989999999998</v>
      </c>
      <c r="M101" s="128">
        <v>58</v>
      </c>
      <c r="N101" s="129">
        <v>211</v>
      </c>
      <c r="O101" s="129">
        <v>0</v>
      </c>
      <c r="P101" s="130">
        <v>269</v>
      </c>
      <c r="Q101" s="114">
        <f>Tabela15[[#This Row],[COF_MUN]]/Tabela15[[#This Row],[Total de Alunos]]*Tabela15[[#This Row],[TtAlunosPré]]</f>
        <v>0</v>
      </c>
      <c r="R101" s="114">
        <f>Tabela15[[#This Row],[COF_NUTSIII]]/Tabela15[[#This Row],[Total de Alunos]]*Tabela15[[#This Row],[TtAlunosPré]]</f>
        <v>6472.2803717472116</v>
      </c>
      <c r="S101" s="114">
        <f>Tabela15[[#This Row],[COF_NUTSIII+MUN]]/Tabela15[[#This Row],[Total de Alunos]]*Tabela15[[#This Row],[TtAlunosPré]]</f>
        <v>6472.2803717472116</v>
      </c>
      <c r="T101" s="114">
        <f>Tabela15[[#This Row],[COF_MUN]]/Tabela15[[#This Row],[Total de Alunos]]*Tabela15[[#This Row],[TtAlunos_Básico]]</f>
        <v>0</v>
      </c>
      <c r="U101" s="114">
        <f>Tabela15[[#This Row],[COF_NUTSIII]]/Tabela15[[#This Row],[Total de Alunos]]*Tabela15[[#This Row],[TtAlunos_Básico]]</f>
        <v>23545.709628252789</v>
      </c>
      <c r="V101" s="114">
        <f>Tabela15[[#This Row],[COF_NUTSIII+MUN]]/Tabela15[[#This Row],[Total de Alunos]]*Tabela15[[#This Row],[TtAlunos_Básico]]</f>
        <v>23545.709628252789</v>
      </c>
      <c r="W101" s="114">
        <f>Tabela15[[#This Row],[COF_MUN]]/Tabela15[[#This Row],[Total de Alunos]]*Tabela15[[#This Row],[TtAlunos_Secundário]]</f>
        <v>0</v>
      </c>
      <c r="X101" s="114">
        <f>Tabela15[[#This Row],[COF_NUTSIII]]/Tabela15[[#This Row],[Total de Alunos]]*Tabela15[[#This Row],[TtAlunos_Secundário]]</f>
        <v>0</v>
      </c>
      <c r="Y101" s="114">
        <f>Tabela15[[#This Row],[COF_NUTSIII+MUN]]/Tabela15[[#This Row],[Total de Alunos]]*Tabela15[[#This Row],[TtAlunos_Secundário]]</f>
        <v>0</v>
      </c>
      <c r="AA101" s="146"/>
    </row>
    <row r="102" spans="1:27" x14ac:dyDescent="0.3">
      <c r="A102" s="76">
        <v>504</v>
      </c>
      <c r="B102" s="76" t="s">
        <v>350</v>
      </c>
      <c r="C102" s="76" t="s">
        <v>353</v>
      </c>
      <c r="D102" s="76" t="s">
        <v>484</v>
      </c>
      <c r="E102" s="76" t="s">
        <v>485</v>
      </c>
      <c r="F102" s="76" t="s">
        <v>329</v>
      </c>
      <c r="G102" s="76" t="s">
        <v>312</v>
      </c>
      <c r="H102" s="76" t="s">
        <v>486</v>
      </c>
      <c r="I102" s="76" t="s">
        <v>499</v>
      </c>
      <c r="J102" s="118">
        <v>0</v>
      </c>
      <c r="K102" s="119">
        <v>91594.23133333333</v>
      </c>
      <c r="L102" s="120">
        <v>91594.23133333333</v>
      </c>
      <c r="M102" s="128">
        <v>488</v>
      </c>
      <c r="N102" s="129">
        <v>1838</v>
      </c>
      <c r="O102" s="129">
        <v>805</v>
      </c>
      <c r="P102" s="130">
        <v>3131</v>
      </c>
      <c r="Q102" s="114">
        <f>Tabela15[[#This Row],[COF_MUN]]/Tabela15[[#This Row],[Total de Alunos]]*Tabela15[[#This Row],[TtAlunosPré]]</f>
        <v>0</v>
      </c>
      <c r="R102" s="114">
        <f>Tabela15[[#This Row],[COF_NUTSIII]]/Tabela15[[#This Row],[Total de Alunos]]*Tabela15[[#This Row],[TtAlunosPré]]</f>
        <v>14275.945349941445</v>
      </c>
      <c r="S102" s="114">
        <f>Tabela15[[#This Row],[COF_NUTSIII+MUN]]/Tabela15[[#This Row],[Total de Alunos]]*Tabela15[[#This Row],[TtAlunosPré]]</f>
        <v>14275.945349941445</v>
      </c>
      <c r="T102" s="114">
        <f>Tabela15[[#This Row],[COF_MUN]]/Tabela15[[#This Row],[Total de Alunos]]*Tabela15[[#This Row],[TtAlunos_Básico]]</f>
        <v>0</v>
      </c>
      <c r="U102" s="114">
        <f>Tabela15[[#This Row],[COF_NUTSIII]]/Tabela15[[#This Row],[Total de Alunos]]*Tabela15[[#This Row],[TtAlunos_Básico]]</f>
        <v>53768.826953263066</v>
      </c>
      <c r="V102" s="114">
        <f>Tabela15[[#This Row],[COF_NUTSIII+MUN]]/Tabela15[[#This Row],[Total de Alunos]]*Tabela15[[#This Row],[TtAlunos_Básico]]</f>
        <v>53768.826953263066</v>
      </c>
      <c r="W102" s="114">
        <f>Tabela15[[#This Row],[COF_MUN]]/Tabela15[[#This Row],[Total de Alunos]]*Tabela15[[#This Row],[TtAlunos_Secundário]]</f>
        <v>0</v>
      </c>
      <c r="X102" s="114">
        <f>Tabela15[[#This Row],[COF_NUTSIII]]/Tabela15[[#This Row],[Total de Alunos]]*Tabela15[[#This Row],[TtAlunos_Secundário]]</f>
        <v>23549.459030128819</v>
      </c>
      <c r="Y102" s="114">
        <f>Tabela15[[#This Row],[COF_NUTSIII+MUN]]/Tabela15[[#This Row],[Total de Alunos]]*Tabela15[[#This Row],[TtAlunos_Secundário]]</f>
        <v>23549.459030128819</v>
      </c>
      <c r="AA102" s="146"/>
    </row>
    <row r="103" spans="1:27" x14ac:dyDescent="0.3">
      <c r="A103" s="76">
        <v>1209</v>
      </c>
      <c r="B103" s="76" t="s">
        <v>350</v>
      </c>
      <c r="C103" s="76" t="s">
        <v>353</v>
      </c>
      <c r="D103" s="76" t="s">
        <v>354</v>
      </c>
      <c r="E103" s="76" t="s">
        <v>355</v>
      </c>
      <c r="F103" s="76" t="s">
        <v>322</v>
      </c>
      <c r="G103" s="76">
        <v>186</v>
      </c>
      <c r="H103" s="76" t="s">
        <v>393</v>
      </c>
      <c r="I103" s="76" t="s">
        <v>402</v>
      </c>
      <c r="J103" s="118">
        <v>216993.23</v>
      </c>
      <c r="K103" s="119">
        <v>30017.989999999998</v>
      </c>
      <c r="L103" s="120">
        <v>247011.22</v>
      </c>
      <c r="M103" s="128">
        <v>58</v>
      </c>
      <c r="N103" s="129">
        <v>227</v>
      </c>
      <c r="O103" s="129">
        <v>20</v>
      </c>
      <c r="P103" s="130">
        <v>305</v>
      </c>
      <c r="Q103" s="114">
        <f>Tabela15[[#This Row],[COF_MUN]]/Tabela15[[#This Row],[Total de Alunos]]*Tabela15[[#This Row],[TtAlunosPré]]</f>
        <v>41264.286360655737</v>
      </c>
      <c r="R103" s="114">
        <f>Tabela15[[#This Row],[COF_NUTSIII]]/Tabela15[[#This Row],[Total de Alunos]]*Tabela15[[#This Row],[TtAlunosPré]]</f>
        <v>5708.3390819672131</v>
      </c>
      <c r="S103" s="114">
        <f>Tabela15[[#This Row],[COF_NUTSIII+MUN]]/Tabela15[[#This Row],[Total de Alunos]]*Tabela15[[#This Row],[TtAlunosPré]]</f>
        <v>46972.62544262295</v>
      </c>
      <c r="T103" s="114">
        <f>Tabela15[[#This Row],[COF_MUN]]/Tabela15[[#This Row],[Total de Alunos]]*Tabela15[[#This Row],[TtAlunos_Básico]]</f>
        <v>161499.87937704919</v>
      </c>
      <c r="U103" s="114">
        <f>Tabela15[[#This Row],[COF_NUTSIII]]/Tabela15[[#This Row],[Total de Alunos]]*Tabela15[[#This Row],[TtAlunos_Básico]]</f>
        <v>22341.258131147541</v>
      </c>
      <c r="V103" s="114">
        <f>Tabela15[[#This Row],[COF_NUTSIII+MUN]]/Tabela15[[#This Row],[Total de Alunos]]*Tabela15[[#This Row],[TtAlunos_Básico]]</f>
        <v>183841.13750819673</v>
      </c>
      <c r="W103" s="114">
        <f>Tabela15[[#This Row],[COF_MUN]]/Tabela15[[#This Row],[Total de Alunos]]*Tabela15[[#This Row],[TtAlunos_Secundário]]</f>
        <v>14229.064262295084</v>
      </c>
      <c r="X103" s="114">
        <f>Tabela15[[#This Row],[COF_NUTSIII]]/Tabela15[[#This Row],[Total de Alunos]]*Tabela15[[#This Row],[TtAlunos_Secundário]]</f>
        <v>1968.3927868852459</v>
      </c>
      <c r="Y103" s="114">
        <f>Tabela15[[#This Row],[COF_NUTSIII+MUN]]/Tabela15[[#This Row],[Total de Alunos]]*Tabela15[[#This Row],[TtAlunos_Secundário]]</f>
        <v>16197.457049180328</v>
      </c>
      <c r="AA103" s="146"/>
    </row>
    <row r="104" spans="1:27" x14ac:dyDescent="0.3">
      <c r="A104" s="76">
        <v>606</v>
      </c>
      <c r="B104" s="76" t="s">
        <v>350</v>
      </c>
      <c r="C104" s="76" t="s">
        <v>353</v>
      </c>
      <c r="D104" s="76" t="s">
        <v>484</v>
      </c>
      <c r="E104" s="76" t="s">
        <v>485</v>
      </c>
      <c r="F104" s="76" t="s">
        <v>336</v>
      </c>
      <c r="G104" s="76" t="s">
        <v>314</v>
      </c>
      <c r="H104" s="76" t="s">
        <v>579</v>
      </c>
      <c r="I104" s="76" t="s">
        <v>584</v>
      </c>
      <c r="J104" s="118">
        <v>0</v>
      </c>
      <c r="K104" s="119">
        <v>331258.91315789474</v>
      </c>
      <c r="L104" s="120">
        <v>331258.91315789474</v>
      </c>
      <c r="M104" s="128">
        <v>72</v>
      </c>
      <c r="N104" s="129">
        <v>196</v>
      </c>
      <c r="O104" s="129">
        <v>0</v>
      </c>
      <c r="P104" s="130">
        <v>268</v>
      </c>
      <c r="Q104" s="114">
        <f>Tabela15[[#This Row],[COF_MUN]]/Tabela15[[#This Row],[Total de Alunos]]*Tabela15[[#This Row],[TtAlunosPré]]</f>
        <v>0</v>
      </c>
      <c r="R104" s="114">
        <f>Tabela15[[#This Row],[COF_NUTSIII]]/Tabela15[[#This Row],[Total de Alunos]]*Tabela15[[#This Row],[TtAlunosPré]]</f>
        <v>88994.931893165747</v>
      </c>
      <c r="S104" s="114">
        <f>Tabela15[[#This Row],[COF_NUTSIII+MUN]]/Tabela15[[#This Row],[Total de Alunos]]*Tabela15[[#This Row],[TtAlunosPré]]</f>
        <v>88994.931893165747</v>
      </c>
      <c r="T104" s="114">
        <f>Tabela15[[#This Row],[COF_MUN]]/Tabela15[[#This Row],[Total de Alunos]]*Tabela15[[#This Row],[TtAlunos_Básico]]</f>
        <v>0</v>
      </c>
      <c r="U104" s="114">
        <f>Tabela15[[#This Row],[COF_NUTSIII]]/Tabela15[[#This Row],[Total de Alunos]]*Tabela15[[#This Row],[TtAlunos_Básico]]</f>
        <v>242263.98126472899</v>
      </c>
      <c r="V104" s="114">
        <f>Tabela15[[#This Row],[COF_NUTSIII+MUN]]/Tabela15[[#This Row],[Total de Alunos]]*Tabela15[[#This Row],[TtAlunos_Básico]]</f>
        <v>242263.98126472899</v>
      </c>
      <c r="W104" s="114">
        <f>Tabela15[[#This Row],[COF_MUN]]/Tabela15[[#This Row],[Total de Alunos]]*Tabela15[[#This Row],[TtAlunos_Secundário]]</f>
        <v>0</v>
      </c>
      <c r="X104" s="114">
        <f>Tabela15[[#This Row],[COF_NUTSIII]]/Tabela15[[#This Row],[Total de Alunos]]*Tabela15[[#This Row],[TtAlunos_Secundário]]</f>
        <v>0</v>
      </c>
      <c r="Y104" s="114">
        <f>Tabela15[[#This Row],[COF_NUTSIII+MUN]]/Tabela15[[#This Row],[Total de Alunos]]*Tabela15[[#This Row],[TtAlunos_Secundário]]</f>
        <v>0</v>
      </c>
      <c r="AA104" s="146"/>
    </row>
    <row r="105" spans="1:27" x14ac:dyDescent="0.3">
      <c r="A105" s="76">
        <v>1412</v>
      </c>
      <c r="B105" s="76" t="s">
        <v>350</v>
      </c>
      <c r="C105" s="76" t="s">
        <v>353</v>
      </c>
      <c r="D105" s="76" t="s">
        <v>354</v>
      </c>
      <c r="E105" s="76" t="s">
        <v>355</v>
      </c>
      <c r="F105" s="76" t="s">
        <v>332</v>
      </c>
      <c r="G105" s="76">
        <v>185</v>
      </c>
      <c r="H105" s="76" t="s">
        <v>532</v>
      </c>
      <c r="I105" s="76" t="s">
        <v>540</v>
      </c>
      <c r="J105" s="118">
        <v>0</v>
      </c>
      <c r="K105" s="119">
        <v>330088.81818181818</v>
      </c>
      <c r="L105" s="120">
        <v>330088.81818181818</v>
      </c>
      <c r="M105" s="128">
        <v>120</v>
      </c>
      <c r="N105" s="129">
        <v>400</v>
      </c>
      <c r="O105" s="129">
        <v>78</v>
      </c>
      <c r="P105" s="130">
        <v>598</v>
      </c>
      <c r="Q105" s="114">
        <f>Tabela15[[#This Row],[COF_MUN]]/Tabela15[[#This Row],[Total de Alunos]]*Tabela15[[#This Row],[TtAlunosPré]]</f>
        <v>0</v>
      </c>
      <c r="R105" s="114">
        <f>Tabela15[[#This Row],[COF_NUTSIII]]/Tabela15[[#This Row],[Total de Alunos]]*Tabela15[[#This Row],[TtAlunosPré]]</f>
        <v>66238.55883247187</v>
      </c>
      <c r="S105" s="114">
        <f>Tabela15[[#This Row],[COF_NUTSIII+MUN]]/Tabela15[[#This Row],[Total de Alunos]]*Tabela15[[#This Row],[TtAlunosPré]]</f>
        <v>66238.55883247187</v>
      </c>
      <c r="T105" s="114">
        <f>Tabela15[[#This Row],[COF_MUN]]/Tabela15[[#This Row],[Total de Alunos]]*Tabela15[[#This Row],[TtAlunos_Básico]]</f>
        <v>0</v>
      </c>
      <c r="U105" s="114">
        <f>Tabela15[[#This Row],[COF_NUTSIII]]/Tabela15[[#This Row],[Total de Alunos]]*Tabela15[[#This Row],[TtAlunos_Básico]]</f>
        <v>220795.19610823959</v>
      </c>
      <c r="V105" s="114">
        <f>Tabela15[[#This Row],[COF_NUTSIII+MUN]]/Tabela15[[#This Row],[Total de Alunos]]*Tabela15[[#This Row],[TtAlunos_Básico]]</f>
        <v>220795.19610823959</v>
      </c>
      <c r="W105" s="114">
        <f>Tabela15[[#This Row],[COF_MUN]]/Tabela15[[#This Row],[Total de Alunos]]*Tabela15[[#This Row],[TtAlunos_Secundário]]</f>
        <v>0</v>
      </c>
      <c r="X105" s="114">
        <f>Tabela15[[#This Row],[COF_NUTSIII]]/Tabela15[[#This Row],[Total de Alunos]]*Tabela15[[#This Row],[TtAlunos_Secundário]]</f>
        <v>43055.06324110672</v>
      </c>
      <c r="Y105" s="114">
        <f>Tabela15[[#This Row],[COF_NUTSIII+MUN]]/Tabela15[[#This Row],[Total de Alunos]]*Tabela15[[#This Row],[TtAlunos_Secundário]]</f>
        <v>43055.06324110672</v>
      </c>
      <c r="AA105" s="146"/>
    </row>
    <row r="106" spans="1:27" x14ac:dyDescent="0.3">
      <c r="A106" s="76">
        <v>1304</v>
      </c>
      <c r="B106" s="76" t="s">
        <v>350</v>
      </c>
      <c r="C106" s="76" t="s">
        <v>353</v>
      </c>
      <c r="D106" s="76" t="s">
        <v>408</v>
      </c>
      <c r="E106" s="76" t="s">
        <v>409</v>
      </c>
      <c r="F106" s="76" t="s">
        <v>325</v>
      </c>
      <c r="G106" s="76" t="s">
        <v>299</v>
      </c>
      <c r="H106" s="76" t="s">
        <v>448</v>
      </c>
      <c r="I106" s="76" t="s">
        <v>449</v>
      </c>
      <c r="J106" s="118">
        <v>874411.01</v>
      </c>
      <c r="K106" s="119">
        <v>52941.176470588238</v>
      </c>
      <c r="L106" s="120">
        <v>927352.1864705882</v>
      </c>
      <c r="M106" s="128">
        <v>3352</v>
      </c>
      <c r="N106" s="129">
        <v>12231</v>
      </c>
      <c r="O106" s="129">
        <v>3714</v>
      </c>
      <c r="P106" s="130">
        <v>19297</v>
      </c>
      <c r="Q106" s="114">
        <f>Tabela15[[#This Row],[COF_MUN]]/Tabela15[[#This Row],[Total de Alunos]]*Tabela15[[#This Row],[TtAlunosPré]]</f>
        <v>151890.22674612634</v>
      </c>
      <c r="R106" s="114">
        <f>Tabela15[[#This Row],[COF_NUTSIII]]/Tabela15[[#This Row],[Total de Alunos]]*Tabela15[[#This Row],[TtAlunosPré]]</f>
        <v>9196.1871549677035</v>
      </c>
      <c r="S106" s="114">
        <f>Tabela15[[#This Row],[COF_NUTSIII+MUN]]/Tabela15[[#This Row],[Total de Alunos]]*Tabela15[[#This Row],[TtAlunosPré]]</f>
        <v>161086.41390109406</v>
      </c>
      <c r="T106" s="114">
        <f>Tabela15[[#This Row],[COF_MUN]]/Tabela15[[#This Row],[Total de Alunos]]*Tabela15[[#This Row],[TtAlunos_Básico]]</f>
        <v>554227.13703218126</v>
      </c>
      <c r="U106" s="114">
        <f>Tabela15[[#This Row],[COF_NUTSIII]]/Tabela15[[#This Row],[Total de Alunos]]*Tabela15[[#This Row],[TtAlunos_Básico]]</f>
        <v>33555.657843797722</v>
      </c>
      <c r="V106" s="114">
        <f>Tabela15[[#This Row],[COF_NUTSIII+MUN]]/Tabela15[[#This Row],[Total de Alunos]]*Tabela15[[#This Row],[TtAlunos_Básico]]</f>
        <v>587782.79487597896</v>
      </c>
      <c r="W106" s="114">
        <f>Tabela15[[#This Row],[COF_MUN]]/Tabela15[[#This Row],[Total de Alunos]]*Tabela15[[#This Row],[TtAlunos_Secundário]]</f>
        <v>168293.6462216925</v>
      </c>
      <c r="X106" s="114">
        <f>Tabela15[[#This Row],[COF_NUTSIII]]/Tabela15[[#This Row],[Total de Alunos]]*Tabela15[[#This Row],[TtAlunos_Secundário]]</f>
        <v>10189.331471822807</v>
      </c>
      <c r="Y106" s="114">
        <f>Tabela15[[#This Row],[COF_NUTSIII+MUN]]/Tabela15[[#This Row],[Total de Alunos]]*Tabela15[[#This Row],[TtAlunos_Secundário]]</f>
        <v>178482.97769351531</v>
      </c>
      <c r="AA106" s="146"/>
    </row>
    <row r="107" spans="1:27" x14ac:dyDescent="0.3">
      <c r="A107" s="76">
        <v>906</v>
      </c>
      <c r="B107" s="76" t="s">
        <v>350</v>
      </c>
      <c r="C107" s="76" t="s">
        <v>353</v>
      </c>
      <c r="D107" s="76" t="s">
        <v>484</v>
      </c>
      <c r="E107" s="76" t="s">
        <v>485</v>
      </c>
      <c r="F107" s="76" t="s">
        <v>329</v>
      </c>
      <c r="G107" s="76" t="s">
        <v>312</v>
      </c>
      <c r="H107" s="76" t="s">
        <v>492</v>
      </c>
      <c r="I107" s="76" t="s">
        <v>500</v>
      </c>
      <c r="J107" s="118">
        <v>0</v>
      </c>
      <c r="K107" s="119">
        <v>91594.23133333333</v>
      </c>
      <c r="L107" s="120">
        <v>91594.23133333333</v>
      </c>
      <c r="M107" s="128">
        <v>217</v>
      </c>
      <c r="N107" s="129">
        <v>809</v>
      </c>
      <c r="O107" s="129">
        <v>328</v>
      </c>
      <c r="P107" s="130">
        <v>1354</v>
      </c>
      <c r="Q107" s="114">
        <f>Tabela15[[#This Row],[COF_MUN]]/Tabela15[[#This Row],[Total de Alunos]]*Tabela15[[#This Row],[TtAlunosPré]]</f>
        <v>0</v>
      </c>
      <c r="R107" s="114">
        <f>Tabela15[[#This Row],[COF_NUTSIII]]/Tabela15[[#This Row],[Total de Alunos]]*Tabela15[[#This Row],[TtAlunosPré]]</f>
        <v>14679.429984736582</v>
      </c>
      <c r="S107" s="114">
        <f>Tabela15[[#This Row],[COF_NUTSIII+MUN]]/Tabela15[[#This Row],[Total de Alunos]]*Tabela15[[#This Row],[TtAlunosPré]]</f>
        <v>14679.429984736582</v>
      </c>
      <c r="T107" s="114">
        <f>Tabela15[[#This Row],[COF_MUN]]/Tabela15[[#This Row],[Total de Alunos]]*Tabela15[[#This Row],[TtAlunos_Básico]]</f>
        <v>0</v>
      </c>
      <c r="U107" s="114">
        <f>Tabela15[[#This Row],[COF_NUTSIII]]/Tabela15[[#This Row],[Total de Alunos]]*Tabela15[[#This Row],[TtAlunos_Básico]]</f>
        <v>54726.538514524858</v>
      </c>
      <c r="V107" s="114">
        <f>Tabela15[[#This Row],[COF_NUTSIII+MUN]]/Tabela15[[#This Row],[Total de Alunos]]*Tabela15[[#This Row],[TtAlunos_Básico]]</f>
        <v>54726.538514524858</v>
      </c>
      <c r="W107" s="114">
        <f>Tabela15[[#This Row],[COF_MUN]]/Tabela15[[#This Row],[Total de Alunos]]*Tabela15[[#This Row],[TtAlunos_Secundário]]</f>
        <v>0</v>
      </c>
      <c r="X107" s="114">
        <f>Tabela15[[#This Row],[COF_NUTSIII]]/Tabela15[[#This Row],[Total de Alunos]]*Tabela15[[#This Row],[TtAlunos_Secundário]]</f>
        <v>22188.262834071884</v>
      </c>
      <c r="Y107" s="114">
        <f>Tabela15[[#This Row],[COF_NUTSIII+MUN]]/Tabela15[[#This Row],[Total de Alunos]]*Tabela15[[#This Row],[TtAlunos_Secundário]]</f>
        <v>22188.262834071884</v>
      </c>
      <c r="AA107" s="146"/>
    </row>
    <row r="108" spans="1:27" x14ac:dyDescent="0.3">
      <c r="A108" s="76">
        <v>1505</v>
      </c>
      <c r="B108" s="76" t="s">
        <v>350</v>
      </c>
      <c r="C108" s="76" t="s">
        <v>353</v>
      </c>
      <c r="D108" s="76" t="s">
        <v>354</v>
      </c>
      <c r="E108" s="76" t="s">
        <v>355</v>
      </c>
      <c r="F108" s="76" t="s">
        <v>320</v>
      </c>
      <c r="G108" s="76">
        <v>181</v>
      </c>
      <c r="H108" s="76" t="s">
        <v>370</v>
      </c>
      <c r="I108" s="76" t="s">
        <v>372</v>
      </c>
      <c r="J108" s="118">
        <v>214804.69</v>
      </c>
      <c r="K108" s="119">
        <v>0</v>
      </c>
      <c r="L108" s="120">
        <v>214804.69</v>
      </c>
      <c r="M108" s="128">
        <v>357</v>
      </c>
      <c r="N108" s="129">
        <v>1187</v>
      </c>
      <c r="O108" s="129">
        <v>391</v>
      </c>
      <c r="P108" s="130">
        <v>1935</v>
      </c>
      <c r="Q108" s="114">
        <f>Tabela15[[#This Row],[COF_MUN]]/Tabela15[[#This Row],[Total de Alunos]]*Tabela15[[#This Row],[TtAlunosPré]]</f>
        <v>39630.632728682169</v>
      </c>
      <c r="R108" s="114">
        <f>Tabela15[[#This Row],[COF_NUTSIII]]/Tabela15[[#This Row],[Total de Alunos]]*Tabela15[[#This Row],[TtAlunosPré]]</f>
        <v>0</v>
      </c>
      <c r="S108" s="114">
        <f>Tabela15[[#This Row],[COF_NUTSIII+MUN]]/Tabela15[[#This Row],[Total de Alunos]]*Tabela15[[#This Row],[TtAlunosPré]]</f>
        <v>39630.632728682169</v>
      </c>
      <c r="T108" s="114">
        <f>Tabela15[[#This Row],[COF_MUN]]/Tabela15[[#This Row],[Total de Alunos]]*Tabela15[[#This Row],[TtAlunos_Básico]]</f>
        <v>131769.07856847544</v>
      </c>
      <c r="U108" s="114">
        <f>Tabela15[[#This Row],[COF_NUTSIII]]/Tabela15[[#This Row],[Total de Alunos]]*Tabela15[[#This Row],[TtAlunos_Básico]]</f>
        <v>0</v>
      </c>
      <c r="V108" s="114">
        <f>Tabela15[[#This Row],[COF_NUTSIII+MUN]]/Tabela15[[#This Row],[Total de Alunos]]*Tabela15[[#This Row],[TtAlunos_Básico]]</f>
        <v>131769.07856847544</v>
      </c>
      <c r="W108" s="114">
        <f>Tabela15[[#This Row],[COF_MUN]]/Tabela15[[#This Row],[Total de Alunos]]*Tabela15[[#This Row],[TtAlunos_Secundário]]</f>
        <v>43404.978702842374</v>
      </c>
      <c r="X108" s="114">
        <f>Tabela15[[#This Row],[COF_NUTSIII]]/Tabela15[[#This Row],[Total de Alunos]]*Tabela15[[#This Row],[TtAlunos_Secundário]]</f>
        <v>0</v>
      </c>
      <c r="Y108" s="114">
        <f>Tabela15[[#This Row],[COF_NUTSIII+MUN]]/Tabela15[[#This Row],[Total de Alunos]]*Tabela15[[#This Row],[TtAlunos_Secundário]]</f>
        <v>43404.978702842374</v>
      </c>
      <c r="AA108" s="146"/>
    </row>
    <row r="109" spans="1:27" x14ac:dyDescent="0.3">
      <c r="A109" s="76">
        <v>907</v>
      </c>
      <c r="B109" s="76" t="s">
        <v>350</v>
      </c>
      <c r="C109" s="76" t="s">
        <v>353</v>
      </c>
      <c r="D109" s="76" t="s">
        <v>484</v>
      </c>
      <c r="E109" s="76" t="s">
        <v>485</v>
      </c>
      <c r="F109" s="76" t="s">
        <v>329</v>
      </c>
      <c r="G109" s="76" t="s">
        <v>312</v>
      </c>
      <c r="H109" s="76" t="s">
        <v>492</v>
      </c>
      <c r="I109" s="76" t="s">
        <v>492</v>
      </c>
      <c r="J109" s="118">
        <v>0</v>
      </c>
      <c r="K109" s="119">
        <v>91594.23133333333</v>
      </c>
      <c r="L109" s="120">
        <v>91594.23133333333</v>
      </c>
      <c r="M109" s="128">
        <v>869</v>
      </c>
      <c r="N109" s="129">
        <v>3125</v>
      </c>
      <c r="O109" s="129">
        <v>1363</v>
      </c>
      <c r="P109" s="130">
        <v>5357</v>
      </c>
      <c r="Q109" s="114">
        <f>Tabela15[[#This Row],[COF_MUN]]/Tabela15[[#This Row],[Total de Alunos]]*Tabela15[[#This Row],[TtAlunosPré]]</f>
        <v>0</v>
      </c>
      <c r="R109" s="114">
        <f>Tabela15[[#This Row],[COF_NUTSIII]]/Tabela15[[#This Row],[Total de Alunos]]*Tabela15[[#This Row],[TtAlunosPré]]</f>
        <v>14858.201797399041</v>
      </c>
      <c r="S109" s="114">
        <f>Tabela15[[#This Row],[COF_NUTSIII+MUN]]/Tabela15[[#This Row],[Total de Alunos]]*Tabela15[[#This Row],[TtAlunosPré]]</f>
        <v>14858.201797399041</v>
      </c>
      <c r="T109" s="114">
        <f>Tabela15[[#This Row],[COF_MUN]]/Tabela15[[#This Row],[Total de Alunos]]*Tabela15[[#This Row],[TtAlunos_Básico]]</f>
        <v>0</v>
      </c>
      <c r="U109" s="114">
        <f>Tabela15[[#This Row],[COF_NUTSIII]]/Tabela15[[#This Row],[Total de Alunos]]*Tabela15[[#This Row],[TtAlunos_Básico]]</f>
        <v>53431.393114927509</v>
      </c>
      <c r="V109" s="114">
        <f>Tabela15[[#This Row],[COF_NUTSIII+MUN]]/Tabela15[[#This Row],[Total de Alunos]]*Tabela15[[#This Row],[TtAlunos_Básico]]</f>
        <v>53431.393114927509</v>
      </c>
      <c r="W109" s="114">
        <f>Tabela15[[#This Row],[COF_MUN]]/Tabela15[[#This Row],[Total de Alunos]]*Tabela15[[#This Row],[TtAlunos_Secundário]]</f>
        <v>0</v>
      </c>
      <c r="X109" s="114">
        <f>Tabela15[[#This Row],[COF_NUTSIII]]/Tabela15[[#This Row],[Total de Alunos]]*Tabela15[[#This Row],[TtAlunos_Secundário]]</f>
        <v>23304.63642100678</v>
      </c>
      <c r="Y109" s="114">
        <f>Tabela15[[#This Row],[COF_NUTSIII+MUN]]/Tabela15[[#This Row],[Total de Alunos]]*Tabela15[[#This Row],[TtAlunos_Secundário]]</f>
        <v>23304.63642100678</v>
      </c>
      <c r="AA109" s="146"/>
    </row>
    <row r="110" spans="1:27" x14ac:dyDescent="0.3">
      <c r="A110" s="76">
        <v>308</v>
      </c>
      <c r="B110" s="76" t="s">
        <v>350</v>
      </c>
      <c r="C110" s="76" t="s">
        <v>353</v>
      </c>
      <c r="D110" s="76" t="s">
        <v>408</v>
      </c>
      <c r="E110" s="76" t="s">
        <v>409</v>
      </c>
      <c r="F110" s="76" t="s">
        <v>326</v>
      </c>
      <c r="G110" s="76">
        <v>119</v>
      </c>
      <c r="H110" s="76" t="s">
        <v>463</v>
      </c>
      <c r="I110" s="76" t="s">
        <v>466</v>
      </c>
      <c r="J110" s="118">
        <v>100208.16</v>
      </c>
      <c r="K110" s="119">
        <v>425629.25624999998</v>
      </c>
      <c r="L110" s="120">
        <v>525837.41625000001</v>
      </c>
      <c r="M110" s="128">
        <v>3769</v>
      </c>
      <c r="N110" s="129">
        <v>12452</v>
      </c>
      <c r="O110" s="129">
        <v>4875</v>
      </c>
      <c r="P110" s="130">
        <v>21096</v>
      </c>
      <c r="Q110" s="114">
        <f>Tabela15[[#This Row],[COF_MUN]]/Tabela15[[#This Row],[Total de Alunos]]*Tabela15[[#This Row],[TtAlunosPré]]</f>
        <v>17903.135904436862</v>
      </c>
      <c r="R110" s="114">
        <f>Tabela15[[#This Row],[COF_NUTSIII]]/Tabela15[[#This Row],[Total de Alunos]]*Tabela15[[#This Row],[TtAlunosPré]]</f>
        <v>76042.69372422497</v>
      </c>
      <c r="S110" s="114">
        <f>Tabela15[[#This Row],[COF_NUTSIII+MUN]]/Tabela15[[#This Row],[Total de Alunos]]*Tabela15[[#This Row],[TtAlunosPré]]</f>
        <v>93945.829628661842</v>
      </c>
      <c r="T110" s="114">
        <f>Tabela15[[#This Row],[COF_MUN]]/Tabela15[[#This Row],[Total de Alunos]]*Tabela15[[#This Row],[TtAlunos_Básico]]</f>
        <v>59148.274948805461</v>
      </c>
      <c r="U110" s="114">
        <f>Tabela15[[#This Row],[COF_NUTSIII]]/Tabela15[[#This Row],[Total de Alunos]]*Tabela15[[#This Row],[TtAlunos_Básico]]</f>
        <v>251229.40362272467</v>
      </c>
      <c r="V110" s="114">
        <f>Tabela15[[#This Row],[COF_NUTSIII+MUN]]/Tabela15[[#This Row],[Total de Alunos]]*Tabela15[[#This Row],[TtAlunos_Básico]]</f>
        <v>310377.67857153015</v>
      </c>
      <c r="W110" s="114">
        <f>Tabela15[[#This Row],[COF_MUN]]/Tabela15[[#This Row],[Total de Alunos]]*Tabela15[[#This Row],[TtAlunos_Secundário]]</f>
        <v>23156.74914675768</v>
      </c>
      <c r="X110" s="114">
        <f>Tabela15[[#This Row],[COF_NUTSIII]]/Tabela15[[#This Row],[Total de Alunos]]*Tabela15[[#This Row],[TtAlunos_Secundário]]</f>
        <v>98357.158903050324</v>
      </c>
      <c r="Y110" s="114">
        <f>Tabela15[[#This Row],[COF_NUTSIII+MUN]]/Tabela15[[#This Row],[Total de Alunos]]*Tabela15[[#This Row],[TtAlunos_Secundário]]</f>
        <v>121513.90804980803</v>
      </c>
      <c r="AA110" s="146"/>
    </row>
    <row r="111" spans="1:27" x14ac:dyDescent="0.3">
      <c r="A111" s="76">
        <v>505</v>
      </c>
      <c r="B111" s="76" t="s">
        <v>350</v>
      </c>
      <c r="C111" s="76" t="s">
        <v>353</v>
      </c>
      <c r="D111" s="76" t="s">
        <v>484</v>
      </c>
      <c r="E111" s="76" t="s">
        <v>485</v>
      </c>
      <c r="F111" s="76" t="s">
        <v>328</v>
      </c>
      <c r="G111" s="76" t="s">
        <v>306</v>
      </c>
      <c r="H111" s="76" t="s">
        <v>486</v>
      </c>
      <c r="I111" s="76" t="s">
        <v>487</v>
      </c>
      <c r="J111" s="118">
        <v>0</v>
      </c>
      <c r="K111" s="119">
        <v>369731.88500000001</v>
      </c>
      <c r="L111" s="120">
        <v>369731.88500000001</v>
      </c>
      <c r="M111" s="128">
        <v>130</v>
      </c>
      <c r="N111" s="129">
        <v>502</v>
      </c>
      <c r="O111" s="129">
        <v>183</v>
      </c>
      <c r="P111" s="130">
        <v>815</v>
      </c>
      <c r="Q111" s="114">
        <f>Tabela15[[#This Row],[COF_MUN]]/Tabela15[[#This Row],[Total de Alunos]]*Tabela15[[#This Row],[TtAlunosPré]]</f>
        <v>0</v>
      </c>
      <c r="R111" s="114">
        <f>Tabela15[[#This Row],[COF_NUTSIII]]/Tabela15[[#This Row],[Total de Alunos]]*Tabela15[[#This Row],[TtAlunosPré]]</f>
        <v>58975.638098159514</v>
      </c>
      <c r="S111" s="114">
        <f>Tabela15[[#This Row],[COF_NUTSIII+MUN]]/Tabela15[[#This Row],[Total de Alunos]]*Tabela15[[#This Row],[TtAlunosPré]]</f>
        <v>58975.638098159514</v>
      </c>
      <c r="T111" s="114">
        <f>Tabela15[[#This Row],[COF_MUN]]/Tabela15[[#This Row],[Total de Alunos]]*Tabela15[[#This Row],[TtAlunos_Básico]]</f>
        <v>0</v>
      </c>
      <c r="U111" s="114">
        <f>Tabela15[[#This Row],[COF_NUTSIII]]/Tabela15[[#This Row],[Total de Alunos]]*Tabela15[[#This Row],[TtAlunos_Básico]]</f>
        <v>227736.69480981596</v>
      </c>
      <c r="V111" s="114">
        <f>Tabela15[[#This Row],[COF_NUTSIII+MUN]]/Tabela15[[#This Row],[Total de Alunos]]*Tabela15[[#This Row],[TtAlunos_Básico]]</f>
        <v>227736.69480981596</v>
      </c>
      <c r="W111" s="114">
        <f>Tabela15[[#This Row],[COF_MUN]]/Tabela15[[#This Row],[Total de Alunos]]*Tabela15[[#This Row],[TtAlunos_Secundário]]</f>
        <v>0</v>
      </c>
      <c r="X111" s="114">
        <f>Tabela15[[#This Row],[COF_NUTSIII]]/Tabela15[[#This Row],[Total de Alunos]]*Tabela15[[#This Row],[TtAlunos_Secundário]]</f>
        <v>83019.552092024547</v>
      </c>
      <c r="Y111" s="114">
        <f>Tabela15[[#This Row],[COF_NUTSIII+MUN]]/Tabela15[[#This Row],[Total de Alunos]]*Tabela15[[#This Row],[TtAlunos_Secundário]]</f>
        <v>83019.552092024547</v>
      </c>
      <c r="AA111" s="146"/>
    </row>
    <row r="112" spans="1:27" x14ac:dyDescent="0.3">
      <c r="A112" s="76">
        <v>110</v>
      </c>
      <c r="B112" s="76" t="s">
        <v>350</v>
      </c>
      <c r="C112" s="76" t="s">
        <v>353</v>
      </c>
      <c r="D112" s="76" t="s">
        <v>484</v>
      </c>
      <c r="E112" s="76" t="s">
        <v>485</v>
      </c>
      <c r="F112" s="76" t="s">
        <v>335</v>
      </c>
      <c r="G112" s="76" t="s">
        <v>304</v>
      </c>
      <c r="H112" s="76" t="s">
        <v>445</v>
      </c>
      <c r="I112" s="76" t="s">
        <v>573</v>
      </c>
      <c r="J112" s="118">
        <v>0</v>
      </c>
      <c r="K112" s="119">
        <v>261614.17909090911</v>
      </c>
      <c r="L112" s="120">
        <v>261614.17909090911</v>
      </c>
      <c r="M112" s="128">
        <v>958</v>
      </c>
      <c r="N112" s="129">
        <v>3010</v>
      </c>
      <c r="O112" s="129">
        <v>756</v>
      </c>
      <c r="P112" s="130">
        <v>4724</v>
      </c>
      <c r="Q112" s="114">
        <f>Tabela15[[#This Row],[COF_MUN]]/Tabela15[[#This Row],[Total de Alunos]]*Tabela15[[#This Row],[TtAlunosPré]]</f>
        <v>0</v>
      </c>
      <c r="R112" s="114">
        <f>Tabela15[[#This Row],[COF_NUTSIII]]/Tabela15[[#This Row],[Total de Alunos]]*Tabela15[[#This Row],[TtAlunosPré]]</f>
        <v>53053.849189053966</v>
      </c>
      <c r="S112" s="114">
        <f>Tabela15[[#This Row],[COF_NUTSIII+MUN]]/Tabela15[[#This Row],[Total de Alunos]]*Tabela15[[#This Row],[TtAlunosPré]]</f>
        <v>53053.849189053966</v>
      </c>
      <c r="T112" s="114">
        <f>Tabela15[[#This Row],[COF_MUN]]/Tabela15[[#This Row],[Total de Alunos]]*Tabela15[[#This Row],[TtAlunos_Básico]]</f>
        <v>0</v>
      </c>
      <c r="U112" s="114">
        <f>Tabela15[[#This Row],[COF_NUTSIII]]/Tabela15[[#This Row],[Total de Alunos]]*Tabela15[[#This Row],[TtAlunos_Básico]]</f>
        <v>166693.2004791779</v>
      </c>
      <c r="V112" s="114">
        <f>Tabela15[[#This Row],[COF_NUTSIII+MUN]]/Tabela15[[#This Row],[Total de Alunos]]*Tabela15[[#This Row],[TtAlunos_Básico]]</f>
        <v>166693.2004791779</v>
      </c>
      <c r="W112" s="114">
        <f>Tabela15[[#This Row],[COF_MUN]]/Tabela15[[#This Row],[Total de Alunos]]*Tabela15[[#This Row],[TtAlunos_Secundário]]</f>
        <v>0</v>
      </c>
      <c r="X112" s="114">
        <f>Tabela15[[#This Row],[COF_NUTSIII]]/Tabela15[[#This Row],[Total de Alunos]]*Tabela15[[#This Row],[TtAlunos_Secundário]]</f>
        <v>41867.129422677244</v>
      </c>
      <c r="Y112" s="114">
        <f>Tabela15[[#This Row],[COF_NUTSIII+MUN]]/Tabela15[[#This Row],[Total de Alunos]]*Tabela15[[#This Row],[TtAlunos_Secundário]]</f>
        <v>41867.129422677244</v>
      </c>
      <c r="AA112" s="146"/>
    </row>
    <row r="113" spans="1:27" x14ac:dyDescent="0.3">
      <c r="A113" s="76">
        <v>806</v>
      </c>
      <c r="B113" s="76" t="s">
        <v>350</v>
      </c>
      <c r="C113" s="76" t="s">
        <v>353</v>
      </c>
      <c r="D113" s="76" t="s">
        <v>321</v>
      </c>
      <c r="E113" s="76" t="s">
        <v>377</v>
      </c>
      <c r="F113" s="76" t="s">
        <v>321</v>
      </c>
      <c r="G113" s="76">
        <v>150</v>
      </c>
      <c r="H113" s="76" t="s">
        <v>378</v>
      </c>
      <c r="I113" s="76" t="s">
        <v>351</v>
      </c>
      <c r="J113" s="118">
        <v>0</v>
      </c>
      <c r="K113" s="119">
        <v>0</v>
      </c>
      <c r="L113" s="120">
        <v>0</v>
      </c>
      <c r="M113" s="128">
        <v>751</v>
      </c>
      <c r="N113" s="129">
        <v>2432</v>
      </c>
      <c r="O113" s="129">
        <v>363</v>
      </c>
      <c r="P113" s="130">
        <v>3546</v>
      </c>
      <c r="Q113" s="114">
        <f>Tabela15[[#This Row],[COF_MUN]]/Tabela15[[#This Row],[Total de Alunos]]*Tabela15[[#This Row],[TtAlunosPré]]</f>
        <v>0</v>
      </c>
      <c r="R113" s="114">
        <f>Tabela15[[#This Row],[COF_NUTSIII]]/Tabela15[[#This Row],[Total de Alunos]]*Tabela15[[#This Row],[TtAlunosPré]]</f>
        <v>0</v>
      </c>
      <c r="S113" s="114">
        <f>Tabela15[[#This Row],[COF_NUTSIII+MUN]]/Tabela15[[#This Row],[Total de Alunos]]*Tabela15[[#This Row],[TtAlunosPré]]</f>
        <v>0</v>
      </c>
      <c r="T113" s="114">
        <f>Tabela15[[#This Row],[COF_MUN]]/Tabela15[[#This Row],[Total de Alunos]]*Tabela15[[#This Row],[TtAlunos_Básico]]</f>
        <v>0</v>
      </c>
      <c r="U113" s="114">
        <f>Tabela15[[#This Row],[COF_NUTSIII]]/Tabela15[[#This Row],[Total de Alunos]]*Tabela15[[#This Row],[TtAlunos_Básico]]</f>
        <v>0</v>
      </c>
      <c r="V113" s="114">
        <f>Tabela15[[#This Row],[COF_NUTSIII+MUN]]/Tabela15[[#This Row],[Total de Alunos]]*Tabela15[[#This Row],[TtAlunos_Básico]]</f>
        <v>0</v>
      </c>
      <c r="W113" s="114">
        <f>Tabela15[[#This Row],[COF_MUN]]/Tabela15[[#This Row],[Total de Alunos]]*Tabela15[[#This Row],[TtAlunos_Secundário]]</f>
        <v>0</v>
      </c>
      <c r="X113" s="114">
        <f>Tabela15[[#This Row],[COF_NUTSIII]]/Tabela15[[#This Row],[Total de Alunos]]*Tabela15[[#This Row],[TtAlunos_Secundário]]</f>
        <v>0</v>
      </c>
      <c r="Y113" s="114">
        <f>Tabela15[[#This Row],[COF_NUTSIII+MUN]]/Tabela15[[#This Row],[Total de Alunos]]*Tabela15[[#This Row],[TtAlunos_Secundário]]</f>
        <v>0</v>
      </c>
      <c r="AA113" s="146"/>
    </row>
    <row r="114" spans="1:27" x14ac:dyDescent="0.3">
      <c r="A114" s="76">
        <v>807</v>
      </c>
      <c r="B114" s="76" t="s">
        <v>350</v>
      </c>
      <c r="C114" s="76" t="s">
        <v>353</v>
      </c>
      <c r="D114" s="76" t="s">
        <v>321</v>
      </c>
      <c r="E114" s="76" t="s">
        <v>377</v>
      </c>
      <c r="F114" s="76" t="s">
        <v>321</v>
      </c>
      <c r="G114" s="76">
        <v>150</v>
      </c>
      <c r="H114" s="76" t="s">
        <v>378</v>
      </c>
      <c r="I114" s="76" t="s">
        <v>383</v>
      </c>
      <c r="J114" s="118">
        <v>0</v>
      </c>
      <c r="K114" s="119">
        <v>0</v>
      </c>
      <c r="L114" s="120">
        <v>0</v>
      </c>
      <c r="M114" s="128">
        <v>826</v>
      </c>
      <c r="N114" s="129">
        <v>2941</v>
      </c>
      <c r="O114" s="129">
        <v>1215</v>
      </c>
      <c r="P114" s="130">
        <v>4982</v>
      </c>
      <c r="Q114" s="114">
        <f>Tabela15[[#This Row],[COF_MUN]]/Tabela15[[#This Row],[Total de Alunos]]*Tabela15[[#This Row],[TtAlunosPré]]</f>
        <v>0</v>
      </c>
      <c r="R114" s="114">
        <f>Tabela15[[#This Row],[COF_NUTSIII]]/Tabela15[[#This Row],[Total de Alunos]]*Tabela15[[#This Row],[TtAlunosPré]]</f>
        <v>0</v>
      </c>
      <c r="S114" s="114">
        <f>Tabela15[[#This Row],[COF_NUTSIII+MUN]]/Tabela15[[#This Row],[Total de Alunos]]*Tabela15[[#This Row],[TtAlunosPré]]</f>
        <v>0</v>
      </c>
      <c r="T114" s="114">
        <f>Tabela15[[#This Row],[COF_MUN]]/Tabela15[[#This Row],[Total de Alunos]]*Tabela15[[#This Row],[TtAlunos_Básico]]</f>
        <v>0</v>
      </c>
      <c r="U114" s="114">
        <f>Tabela15[[#This Row],[COF_NUTSIII]]/Tabela15[[#This Row],[Total de Alunos]]*Tabela15[[#This Row],[TtAlunos_Básico]]</f>
        <v>0</v>
      </c>
      <c r="V114" s="114">
        <f>Tabela15[[#This Row],[COF_NUTSIII+MUN]]/Tabela15[[#This Row],[Total de Alunos]]*Tabela15[[#This Row],[TtAlunos_Básico]]</f>
        <v>0</v>
      </c>
      <c r="W114" s="114">
        <f>Tabela15[[#This Row],[COF_MUN]]/Tabela15[[#This Row],[Total de Alunos]]*Tabela15[[#This Row],[TtAlunos_Secundário]]</f>
        <v>0</v>
      </c>
      <c r="X114" s="114">
        <f>Tabela15[[#This Row],[COF_NUTSIII]]/Tabela15[[#This Row],[Total de Alunos]]*Tabela15[[#This Row],[TtAlunos_Secundário]]</f>
        <v>0</v>
      </c>
      <c r="Y114" s="114">
        <f>Tabela15[[#This Row],[COF_NUTSIII+MUN]]/Tabela15[[#This Row],[Total de Alunos]]*Tabela15[[#This Row],[TtAlunos_Secundário]]</f>
        <v>0</v>
      </c>
      <c r="AA114" s="146"/>
    </row>
    <row r="115" spans="1:27" x14ac:dyDescent="0.3">
      <c r="A115" s="76">
        <v>1805</v>
      </c>
      <c r="B115" s="76" t="s">
        <v>350</v>
      </c>
      <c r="C115" s="76" t="s">
        <v>353</v>
      </c>
      <c r="D115" s="76" t="s">
        <v>408</v>
      </c>
      <c r="E115" s="76" t="s">
        <v>409</v>
      </c>
      <c r="F115" s="76" t="s">
        <v>331</v>
      </c>
      <c r="G115" s="76" t="s">
        <v>301</v>
      </c>
      <c r="H115" s="76" t="s">
        <v>513</v>
      </c>
      <c r="I115" s="76" t="s">
        <v>518</v>
      </c>
      <c r="J115" s="118">
        <v>518643.31</v>
      </c>
      <c r="K115" s="119">
        <v>11835.449999999999</v>
      </c>
      <c r="L115" s="120">
        <v>530478.76</v>
      </c>
      <c r="M115" s="128">
        <v>499</v>
      </c>
      <c r="N115" s="129">
        <v>1853</v>
      </c>
      <c r="O115" s="129">
        <v>963</v>
      </c>
      <c r="P115" s="130">
        <v>3315</v>
      </c>
      <c r="Q115" s="114">
        <f>Tabela15[[#This Row],[COF_MUN]]/Tabela15[[#This Row],[Total de Alunos]]*Tabela15[[#This Row],[TtAlunosPré]]</f>
        <v>78070.290102564104</v>
      </c>
      <c r="R115" s="114">
        <f>Tabela15[[#This Row],[COF_NUTSIII]]/Tabela15[[#This Row],[Total de Alunos]]*Tabela15[[#This Row],[TtAlunosPré]]</f>
        <v>1781.5654751131219</v>
      </c>
      <c r="S115" s="114">
        <f>Tabela15[[#This Row],[COF_NUTSIII+MUN]]/Tabela15[[#This Row],[Total de Alunos]]*Tabela15[[#This Row],[TtAlunosPré]]</f>
        <v>79851.855577677226</v>
      </c>
      <c r="T115" s="114">
        <f>Tabela15[[#This Row],[COF_MUN]]/Tabela15[[#This Row],[Total de Alunos]]*Tabela15[[#This Row],[TtAlunos_Básico]]</f>
        <v>289908.31174358976</v>
      </c>
      <c r="U115" s="114">
        <f>Tabela15[[#This Row],[COF_NUTSIII]]/Tabela15[[#This Row],[Total de Alunos]]*Tabela15[[#This Row],[TtAlunos_Básico]]</f>
        <v>6615.7130769230762</v>
      </c>
      <c r="V115" s="114">
        <f>Tabela15[[#This Row],[COF_NUTSIII+MUN]]/Tabela15[[#This Row],[Total de Alunos]]*Tabela15[[#This Row],[TtAlunos_Básico]]</f>
        <v>296524.0248205128</v>
      </c>
      <c r="W115" s="114">
        <f>Tabela15[[#This Row],[COF_MUN]]/Tabela15[[#This Row],[Total de Alunos]]*Tabela15[[#This Row],[TtAlunos_Secundário]]</f>
        <v>150664.70815384615</v>
      </c>
      <c r="X115" s="114">
        <f>Tabela15[[#This Row],[COF_NUTSIII]]/Tabela15[[#This Row],[Total de Alunos]]*Tabela15[[#This Row],[TtAlunos_Secundário]]</f>
        <v>3438.1714479638008</v>
      </c>
      <c r="Y115" s="114">
        <f>Tabela15[[#This Row],[COF_NUTSIII+MUN]]/Tabela15[[#This Row],[Total de Alunos]]*Tabela15[[#This Row],[TtAlunos_Secundário]]</f>
        <v>154102.87960180995</v>
      </c>
      <c r="AA115" s="146"/>
    </row>
    <row r="116" spans="1:27" x14ac:dyDescent="0.3">
      <c r="A116" s="76">
        <v>1009</v>
      </c>
      <c r="B116" s="76" t="s">
        <v>350</v>
      </c>
      <c r="C116" s="76" t="s">
        <v>353</v>
      </c>
      <c r="D116" s="76" t="s">
        <v>484</v>
      </c>
      <c r="E116" s="76" t="s">
        <v>485</v>
      </c>
      <c r="F116" s="76" t="s">
        <v>337</v>
      </c>
      <c r="G116" s="76" t="s">
        <v>310</v>
      </c>
      <c r="H116" s="76" t="s">
        <v>556</v>
      </c>
      <c r="I116" s="76" t="s">
        <v>556</v>
      </c>
      <c r="J116" s="118">
        <v>0</v>
      </c>
      <c r="K116" s="119">
        <v>219794.57400000002</v>
      </c>
      <c r="L116" s="120">
        <v>219794.57400000002</v>
      </c>
      <c r="M116" s="128">
        <v>3280</v>
      </c>
      <c r="N116" s="129">
        <v>11356</v>
      </c>
      <c r="O116" s="129">
        <v>3692</v>
      </c>
      <c r="P116" s="130">
        <v>18328</v>
      </c>
      <c r="Q116" s="114">
        <f>Tabela15[[#This Row],[COF_MUN]]/Tabela15[[#This Row],[Total de Alunos]]*Tabela15[[#This Row],[TtAlunosPré]]</f>
        <v>0</v>
      </c>
      <c r="R116" s="114">
        <f>Tabela15[[#This Row],[COF_NUTSIII]]/Tabela15[[#This Row],[Total de Alunos]]*Tabela15[[#This Row],[TtAlunosPré]]</f>
        <v>39334.690240069845</v>
      </c>
      <c r="S116" s="114">
        <f>Tabela15[[#This Row],[COF_NUTSIII+MUN]]/Tabela15[[#This Row],[Total de Alunos]]*Tabela15[[#This Row],[TtAlunosPré]]</f>
        <v>39334.690240069845</v>
      </c>
      <c r="T116" s="114">
        <f>Tabela15[[#This Row],[COF_MUN]]/Tabela15[[#This Row],[Total de Alunos]]*Tabela15[[#This Row],[TtAlunos_Básico]]</f>
        <v>0</v>
      </c>
      <c r="U116" s="114">
        <f>Tabela15[[#This Row],[COF_NUTSIII]]/Tabela15[[#This Row],[Total de Alunos]]*Tabela15[[#This Row],[TtAlunos_Básico]]</f>
        <v>136184.37267263207</v>
      </c>
      <c r="V116" s="114">
        <f>Tabela15[[#This Row],[COF_NUTSIII+MUN]]/Tabela15[[#This Row],[Total de Alunos]]*Tabela15[[#This Row],[TtAlunos_Básico]]</f>
        <v>136184.37267263207</v>
      </c>
      <c r="W116" s="114">
        <f>Tabela15[[#This Row],[COF_MUN]]/Tabela15[[#This Row],[Total de Alunos]]*Tabela15[[#This Row],[TtAlunos_Secundário]]</f>
        <v>0</v>
      </c>
      <c r="X116" s="114">
        <f>Tabela15[[#This Row],[COF_NUTSIII]]/Tabela15[[#This Row],[Total de Alunos]]*Tabela15[[#This Row],[TtAlunos_Secundário]]</f>
        <v>44275.511087298131</v>
      </c>
      <c r="Y116" s="114">
        <f>Tabela15[[#This Row],[COF_NUTSIII+MUN]]/Tabela15[[#This Row],[Total de Alunos]]*Tabela15[[#This Row],[TtAlunos_Secundário]]</f>
        <v>44275.511087298131</v>
      </c>
      <c r="AA116" s="146"/>
    </row>
    <row r="117" spans="1:27" x14ac:dyDescent="0.3">
      <c r="A117" s="76">
        <v>1106</v>
      </c>
      <c r="B117" s="76" t="s">
        <v>350</v>
      </c>
      <c r="C117" s="76" t="s">
        <v>353</v>
      </c>
      <c r="D117" s="76" t="s">
        <v>427</v>
      </c>
      <c r="E117" s="76" t="s">
        <v>428</v>
      </c>
      <c r="F117" s="76" t="s">
        <v>324</v>
      </c>
      <c r="G117" s="76">
        <v>170</v>
      </c>
      <c r="H117" s="76" t="s">
        <v>427</v>
      </c>
      <c r="I117" s="76" t="s">
        <v>427</v>
      </c>
      <c r="J117" s="118">
        <v>1477304.06</v>
      </c>
      <c r="K117" s="119">
        <v>0</v>
      </c>
      <c r="L117" s="120">
        <v>1477304.06</v>
      </c>
      <c r="M117" s="128">
        <v>18078</v>
      </c>
      <c r="N117" s="129">
        <v>58577</v>
      </c>
      <c r="O117" s="129">
        <v>25610</v>
      </c>
      <c r="P117" s="130">
        <v>102265</v>
      </c>
      <c r="Q117" s="114">
        <f>Tabela15[[#This Row],[COF_MUN]]/Tabela15[[#This Row],[Total de Alunos]]*Tabela15[[#This Row],[TtAlunosPré]]</f>
        <v>261151.93660274777</v>
      </c>
      <c r="R117" s="114">
        <f>Tabela15[[#This Row],[COF_NUTSIII]]/Tabela15[[#This Row],[Total de Alunos]]*Tabela15[[#This Row],[TtAlunosPré]]</f>
        <v>0</v>
      </c>
      <c r="S117" s="114">
        <f>Tabela15[[#This Row],[COF_NUTSIII+MUN]]/Tabela15[[#This Row],[Total de Alunos]]*Tabela15[[#This Row],[TtAlunosPré]]</f>
        <v>261151.93660274777</v>
      </c>
      <c r="T117" s="114">
        <f>Tabela15[[#This Row],[COF_MUN]]/Tabela15[[#This Row],[Total de Alunos]]*Tabela15[[#This Row],[TtAlunos_Básico]]</f>
        <v>846194.1027978292</v>
      </c>
      <c r="U117" s="114">
        <f>Tabela15[[#This Row],[COF_NUTSIII]]/Tabela15[[#This Row],[Total de Alunos]]*Tabela15[[#This Row],[TtAlunos_Básico]]</f>
        <v>0</v>
      </c>
      <c r="V117" s="114">
        <f>Tabela15[[#This Row],[COF_NUTSIII+MUN]]/Tabela15[[#This Row],[Total de Alunos]]*Tabela15[[#This Row],[TtAlunos_Básico]]</f>
        <v>846194.1027978292</v>
      </c>
      <c r="W117" s="114">
        <f>Tabela15[[#This Row],[COF_MUN]]/Tabela15[[#This Row],[Total de Alunos]]*Tabela15[[#This Row],[TtAlunos_Secundário]]</f>
        <v>369958.02059942309</v>
      </c>
      <c r="X117" s="114">
        <f>Tabela15[[#This Row],[COF_NUTSIII]]/Tabela15[[#This Row],[Total de Alunos]]*Tabela15[[#This Row],[TtAlunos_Secundário]]</f>
        <v>0</v>
      </c>
      <c r="Y117" s="114">
        <f>Tabela15[[#This Row],[COF_NUTSIII+MUN]]/Tabela15[[#This Row],[Total de Alunos]]*Tabela15[[#This Row],[TtAlunos_Secundário]]</f>
        <v>369958.02059942309</v>
      </c>
      <c r="AA117" s="146"/>
    </row>
    <row r="118" spans="1:27" x14ac:dyDescent="0.3">
      <c r="A118" s="76">
        <v>808</v>
      </c>
      <c r="B118" s="76" t="s">
        <v>350</v>
      </c>
      <c r="C118" s="76" t="s">
        <v>353</v>
      </c>
      <c r="D118" s="76" t="s">
        <v>321</v>
      </c>
      <c r="E118" s="76" t="s">
        <v>377</v>
      </c>
      <c r="F118" s="76" t="s">
        <v>321</v>
      </c>
      <c r="G118" s="76">
        <v>150</v>
      </c>
      <c r="H118" s="76" t="s">
        <v>378</v>
      </c>
      <c r="I118" s="76" t="s">
        <v>384</v>
      </c>
      <c r="J118" s="118">
        <v>0</v>
      </c>
      <c r="K118" s="119">
        <v>0</v>
      </c>
      <c r="L118" s="120">
        <v>0</v>
      </c>
      <c r="M118" s="128">
        <v>2170</v>
      </c>
      <c r="N118" s="129">
        <v>7173</v>
      </c>
      <c r="O118" s="129">
        <v>2074</v>
      </c>
      <c r="P118" s="130">
        <v>11417</v>
      </c>
      <c r="Q118" s="114">
        <f>Tabela15[[#This Row],[COF_MUN]]/Tabela15[[#This Row],[Total de Alunos]]*Tabela15[[#This Row],[TtAlunosPré]]</f>
        <v>0</v>
      </c>
      <c r="R118" s="114">
        <f>Tabela15[[#This Row],[COF_NUTSIII]]/Tabela15[[#This Row],[Total de Alunos]]*Tabela15[[#This Row],[TtAlunosPré]]</f>
        <v>0</v>
      </c>
      <c r="S118" s="114">
        <f>Tabela15[[#This Row],[COF_NUTSIII+MUN]]/Tabela15[[#This Row],[Total de Alunos]]*Tabela15[[#This Row],[TtAlunosPré]]</f>
        <v>0</v>
      </c>
      <c r="T118" s="114">
        <f>Tabela15[[#This Row],[COF_MUN]]/Tabela15[[#This Row],[Total de Alunos]]*Tabela15[[#This Row],[TtAlunos_Básico]]</f>
        <v>0</v>
      </c>
      <c r="U118" s="114">
        <f>Tabela15[[#This Row],[COF_NUTSIII]]/Tabela15[[#This Row],[Total de Alunos]]*Tabela15[[#This Row],[TtAlunos_Básico]]</f>
        <v>0</v>
      </c>
      <c r="V118" s="114">
        <f>Tabela15[[#This Row],[COF_NUTSIII+MUN]]/Tabela15[[#This Row],[Total de Alunos]]*Tabela15[[#This Row],[TtAlunos_Básico]]</f>
        <v>0</v>
      </c>
      <c r="W118" s="114">
        <f>Tabela15[[#This Row],[COF_MUN]]/Tabela15[[#This Row],[Total de Alunos]]*Tabela15[[#This Row],[TtAlunos_Secundário]]</f>
        <v>0</v>
      </c>
      <c r="X118" s="114">
        <f>Tabela15[[#This Row],[COF_NUTSIII]]/Tabela15[[#This Row],[Total de Alunos]]*Tabela15[[#This Row],[TtAlunos_Secundário]]</f>
        <v>0</v>
      </c>
      <c r="Y118" s="114">
        <f>Tabela15[[#This Row],[COF_NUTSIII+MUN]]/Tabela15[[#This Row],[Total de Alunos]]*Tabela15[[#This Row],[TtAlunos_Secundário]]</f>
        <v>0</v>
      </c>
      <c r="AA118" s="146"/>
    </row>
    <row r="119" spans="1:27" x14ac:dyDescent="0.3">
      <c r="A119" s="76">
        <v>1107</v>
      </c>
      <c r="B119" s="76" t="s">
        <v>350</v>
      </c>
      <c r="C119" s="76" t="s">
        <v>353</v>
      </c>
      <c r="D119" s="76" t="s">
        <v>427</v>
      </c>
      <c r="E119" s="76" t="s">
        <v>428</v>
      </c>
      <c r="F119" s="76" t="s">
        <v>324</v>
      </c>
      <c r="G119" s="76">
        <v>170</v>
      </c>
      <c r="H119" s="76" t="s">
        <v>427</v>
      </c>
      <c r="I119" s="76" t="s">
        <v>434</v>
      </c>
      <c r="J119" s="118">
        <v>857726.45</v>
      </c>
      <c r="K119" s="119">
        <v>0</v>
      </c>
      <c r="L119" s="120">
        <v>857726.45</v>
      </c>
      <c r="M119" s="128">
        <v>5190</v>
      </c>
      <c r="N119" s="129">
        <v>18632</v>
      </c>
      <c r="O119" s="129">
        <v>4161</v>
      </c>
      <c r="P119" s="130">
        <v>27983</v>
      </c>
      <c r="Q119" s="114">
        <f>Tabela15[[#This Row],[COF_MUN]]/Tabela15[[#This Row],[Total de Alunos]]*Tabela15[[#This Row],[TtAlunosPré]]</f>
        <v>159082.30981310082</v>
      </c>
      <c r="R119" s="114">
        <f>Tabela15[[#This Row],[COF_NUTSIII]]/Tabela15[[#This Row],[Total de Alunos]]*Tabela15[[#This Row],[TtAlunosPré]]</f>
        <v>0</v>
      </c>
      <c r="S119" s="114">
        <f>Tabela15[[#This Row],[COF_NUTSIII+MUN]]/Tabela15[[#This Row],[Total de Alunos]]*Tabela15[[#This Row],[TtAlunosPré]]</f>
        <v>159082.30981310082</v>
      </c>
      <c r="T119" s="114">
        <f>Tabela15[[#This Row],[COF_MUN]]/Tabela15[[#This Row],[Total de Alunos]]*Tabela15[[#This Row],[TtAlunos_Básico]]</f>
        <v>571102.42705928604</v>
      </c>
      <c r="U119" s="114">
        <f>Tabela15[[#This Row],[COF_NUTSIII]]/Tabela15[[#This Row],[Total de Alunos]]*Tabela15[[#This Row],[TtAlunos_Básico]]</f>
        <v>0</v>
      </c>
      <c r="V119" s="114">
        <f>Tabela15[[#This Row],[COF_NUTSIII+MUN]]/Tabela15[[#This Row],[Total de Alunos]]*Tabela15[[#This Row],[TtAlunos_Básico]]</f>
        <v>571102.42705928604</v>
      </c>
      <c r="W119" s="114">
        <f>Tabela15[[#This Row],[COF_MUN]]/Tabela15[[#This Row],[Total de Alunos]]*Tabela15[[#This Row],[TtAlunos_Secundário]]</f>
        <v>127541.7131276132</v>
      </c>
      <c r="X119" s="114">
        <f>Tabela15[[#This Row],[COF_NUTSIII]]/Tabela15[[#This Row],[Total de Alunos]]*Tabela15[[#This Row],[TtAlunos_Secundário]]</f>
        <v>0</v>
      </c>
      <c r="Y119" s="114">
        <f>Tabela15[[#This Row],[COF_NUTSIII+MUN]]/Tabela15[[#This Row],[Total de Alunos]]*Tabela15[[#This Row],[TtAlunos_Secundário]]</f>
        <v>127541.7131276132</v>
      </c>
      <c r="AA119" s="146"/>
    </row>
    <row r="120" spans="1:27" x14ac:dyDescent="0.3">
      <c r="A120" s="76">
        <v>1108</v>
      </c>
      <c r="B120" s="76" t="s">
        <v>350</v>
      </c>
      <c r="C120" s="76" t="s">
        <v>353</v>
      </c>
      <c r="D120" s="76" t="s">
        <v>484</v>
      </c>
      <c r="E120" s="76" t="s">
        <v>485</v>
      </c>
      <c r="F120" s="76" t="s">
        <v>334</v>
      </c>
      <c r="G120" s="76" t="s">
        <v>302</v>
      </c>
      <c r="H120" s="76" t="s">
        <v>427</v>
      </c>
      <c r="I120" s="76" t="s">
        <v>563</v>
      </c>
      <c r="J120" s="118">
        <v>0</v>
      </c>
      <c r="K120" s="119">
        <v>313016.76416666666</v>
      </c>
      <c r="L120" s="120">
        <v>313016.76416666666</v>
      </c>
      <c r="M120" s="128">
        <v>654</v>
      </c>
      <c r="N120" s="129">
        <v>2220</v>
      </c>
      <c r="O120" s="129">
        <v>491</v>
      </c>
      <c r="P120" s="130">
        <v>3365</v>
      </c>
      <c r="Q120" s="114">
        <f>Tabela15[[#This Row],[COF_MUN]]/Tabela15[[#This Row],[Total de Alunos]]*Tabela15[[#This Row],[TtAlunosPré]]</f>
        <v>0</v>
      </c>
      <c r="R120" s="114">
        <f>Tabela15[[#This Row],[COF_NUTSIII]]/Tabela15[[#This Row],[Total de Alunos]]*Tabela15[[#This Row],[TtAlunosPré]]</f>
        <v>60835.94762704309</v>
      </c>
      <c r="S120" s="114">
        <f>Tabela15[[#This Row],[COF_NUTSIII+MUN]]/Tabela15[[#This Row],[Total de Alunos]]*Tabela15[[#This Row],[TtAlunosPré]]</f>
        <v>60835.94762704309</v>
      </c>
      <c r="T120" s="114">
        <f>Tabela15[[#This Row],[COF_MUN]]/Tabela15[[#This Row],[Total de Alunos]]*Tabela15[[#This Row],[TtAlunos_Básico]]</f>
        <v>0</v>
      </c>
      <c r="U120" s="114">
        <f>Tabela15[[#This Row],[COF_NUTSIII]]/Tabela15[[#This Row],[Total de Alunos]]*Tabela15[[#This Row],[TtAlunos_Básico]]</f>
        <v>206507.34515601781</v>
      </c>
      <c r="V120" s="114">
        <f>Tabela15[[#This Row],[COF_NUTSIII+MUN]]/Tabela15[[#This Row],[Total de Alunos]]*Tabela15[[#This Row],[TtAlunos_Básico]]</f>
        <v>206507.34515601781</v>
      </c>
      <c r="W120" s="114">
        <f>Tabela15[[#This Row],[COF_MUN]]/Tabela15[[#This Row],[Total de Alunos]]*Tabela15[[#This Row],[TtAlunos_Secundário]]</f>
        <v>0</v>
      </c>
      <c r="X120" s="114">
        <f>Tabela15[[#This Row],[COF_NUTSIII]]/Tabela15[[#This Row],[Total de Alunos]]*Tabela15[[#This Row],[TtAlunos_Secundário]]</f>
        <v>45673.471383605742</v>
      </c>
      <c r="Y120" s="114">
        <f>Tabela15[[#This Row],[COF_NUTSIII+MUN]]/Tabela15[[#This Row],[Total de Alunos]]*Tabela15[[#This Row],[TtAlunos_Secundário]]</f>
        <v>45673.471383605742</v>
      </c>
      <c r="AA120" s="146"/>
    </row>
    <row r="121" spans="1:27" x14ac:dyDescent="0.3">
      <c r="A121" s="76">
        <v>607</v>
      </c>
      <c r="B121" s="76" t="s">
        <v>350</v>
      </c>
      <c r="C121" s="76" t="s">
        <v>353</v>
      </c>
      <c r="D121" s="76" t="s">
        <v>484</v>
      </c>
      <c r="E121" s="76" t="s">
        <v>485</v>
      </c>
      <c r="F121" s="76" t="s">
        <v>336</v>
      </c>
      <c r="G121" s="76" t="s">
        <v>314</v>
      </c>
      <c r="H121" s="76" t="s">
        <v>579</v>
      </c>
      <c r="I121" s="76" t="s">
        <v>585</v>
      </c>
      <c r="J121" s="118">
        <v>0</v>
      </c>
      <c r="K121" s="119">
        <v>331258.91315789474</v>
      </c>
      <c r="L121" s="120">
        <v>331258.91315789474</v>
      </c>
      <c r="M121" s="128">
        <v>392</v>
      </c>
      <c r="N121" s="129">
        <v>1443</v>
      </c>
      <c r="O121" s="129">
        <v>477</v>
      </c>
      <c r="P121" s="130">
        <v>2312</v>
      </c>
      <c r="Q121" s="114">
        <f>Tabela15[[#This Row],[COF_MUN]]/Tabela15[[#This Row],[Total de Alunos]]*Tabela15[[#This Row],[TtAlunosPré]]</f>
        <v>0</v>
      </c>
      <c r="R121" s="114">
        <f>Tabela15[[#This Row],[COF_NUTSIII]]/Tabela15[[#This Row],[Total de Alunos]]*Tabela15[[#This Row],[TtAlunosPré]]</f>
        <v>56165.006037151703</v>
      </c>
      <c r="S121" s="114">
        <f>Tabela15[[#This Row],[COF_NUTSIII+MUN]]/Tabela15[[#This Row],[Total de Alunos]]*Tabela15[[#This Row],[TtAlunosPré]]</f>
        <v>56165.006037151703</v>
      </c>
      <c r="T121" s="114">
        <f>Tabela15[[#This Row],[COF_MUN]]/Tabela15[[#This Row],[Total de Alunos]]*Tabela15[[#This Row],[TtAlunos_Básico]]</f>
        <v>0</v>
      </c>
      <c r="U121" s="114">
        <f>Tabela15[[#This Row],[COF_NUTSIII]]/Tabela15[[#This Row],[Total de Alunos]]*Tabela15[[#This Row],[TtAlunos_Básico]]</f>
        <v>206750.26457043344</v>
      </c>
      <c r="V121" s="114">
        <f>Tabela15[[#This Row],[COF_NUTSIII+MUN]]/Tabela15[[#This Row],[Total de Alunos]]*Tabela15[[#This Row],[TtAlunos_Básico]]</f>
        <v>206750.26457043344</v>
      </c>
      <c r="W121" s="114">
        <f>Tabela15[[#This Row],[COF_MUN]]/Tabela15[[#This Row],[Total de Alunos]]*Tabela15[[#This Row],[TtAlunos_Secundário]]</f>
        <v>0</v>
      </c>
      <c r="X121" s="114">
        <f>Tabela15[[#This Row],[COF_NUTSIII]]/Tabela15[[#This Row],[Total de Alunos]]*Tabela15[[#This Row],[TtAlunos_Secundário]]</f>
        <v>68343.642550309596</v>
      </c>
      <c r="Y121" s="114">
        <f>Tabela15[[#This Row],[COF_NUTSIII+MUN]]/Tabela15[[#This Row],[Total de Alunos]]*Tabela15[[#This Row],[TtAlunos_Secundário]]</f>
        <v>68343.642550309596</v>
      </c>
      <c r="AA121" s="146"/>
    </row>
    <row r="122" spans="1:27" x14ac:dyDescent="0.3">
      <c r="A122" s="76">
        <v>1305</v>
      </c>
      <c r="B122" s="76" t="s">
        <v>350</v>
      </c>
      <c r="C122" s="76" t="s">
        <v>353</v>
      </c>
      <c r="D122" s="76" t="s">
        <v>408</v>
      </c>
      <c r="E122" s="76" t="s">
        <v>409</v>
      </c>
      <c r="F122" s="76" t="s">
        <v>338</v>
      </c>
      <c r="G122" s="76" t="s">
        <v>296</v>
      </c>
      <c r="H122" s="76" t="s">
        <v>448</v>
      </c>
      <c r="I122" s="76" t="s">
        <v>613</v>
      </c>
      <c r="J122" s="118">
        <v>0</v>
      </c>
      <c r="K122" s="119">
        <v>608447.2854545454</v>
      </c>
      <c r="L122" s="120">
        <v>608447.2854545454</v>
      </c>
      <c r="M122" s="128">
        <v>1152</v>
      </c>
      <c r="N122" s="129">
        <v>4499</v>
      </c>
      <c r="O122" s="129">
        <v>1405</v>
      </c>
      <c r="P122" s="130">
        <v>7056</v>
      </c>
      <c r="Q122" s="114">
        <f>Tabela15[[#This Row],[COF_MUN]]/Tabela15[[#This Row],[Total de Alunos]]*Tabela15[[#This Row],[TtAlunosPré]]</f>
        <v>0</v>
      </c>
      <c r="R122" s="114">
        <f>Tabela15[[#This Row],[COF_NUTSIII]]/Tabela15[[#This Row],[Total de Alunos]]*Tabela15[[#This Row],[TtAlunosPré]]</f>
        <v>99338.332319109453</v>
      </c>
      <c r="S122" s="114">
        <f>Tabela15[[#This Row],[COF_NUTSIII+MUN]]/Tabela15[[#This Row],[Total de Alunos]]*Tabela15[[#This Row],[TtAlunosPré]]</f>
        <v>99338.332319109453</v>
      </c>
      <c r="T122" s="114">
        <f>Tabela15[[#This Row],[COF_MUN]]/Tabela15[[#This Row],[Total de Alunos]]*Tabela15[[#This Row],[TtAlunos_Básico]]</f>
        <v>0</v>
      </c>
      <c r="U122" s="114">
        <f>Tabela15[[#This Row],[COF_NUTSIII]]/Tabela15[[#This Row],[Total de Alunos]]*Tabela15[[#This Row],[TtAlunos_Básico]]</f>
        <v>387954.12943027203</v>
      </c>
      <c r="V122" s="114">
        <f>Tabela15[[#This Row],[COF_NUTSIII+MUN]]/Tabela15[[#This Row],[Total de Alunos]]*Tabela15[[#This Row],[TtAlunos_Básico]]</f>
        <v>387954.12943027203</v>
      </c>
      <c r="W122" s="114">
        <f>Tabela15[[#This Row],[COF_MUN]]/Tabela15[[#This Row],[Total de Alunos]]*Tabela15[[#This Row],[TtAlunos_Secundário]]</f>
        <v>0</v>
      </c>
      <c r="X122" s="114">
        <f>Tabela15[[#This Row],[COF_NUTSIII]]/Tabela15[[#This Row],[Total de Alunos]]*Tabela15[[#This Row],[TtAlunos_Secundário]]</f>
        <v>121154.82370516387</v>
      </c>
      <c r="Y122" s="114">
        <f>Tabela15[[#This Row],[COF_NUTSIII+MUN]]/Tabela15[[#This Row],[Total de Alunos]]*Tabela15[[#This Row],[TtAlunos_Secundário]]</f>
        <v>121154.82370516387</v>
      </c>
      <c r="AA122" s="146"/>
    </row>
    <row r="123" spans="1:27" x14ac:dyDescent="0.3">
      <c r="A123" s="76">
        <v>1413</v>
      </c>
      <c r="B123" s="76" t="s">
        <v>350</v>
      </c>
      <c r="C123" s="76" t="s">
        <v>353</v>
      </c>
      <c r="D123" s="76" t="s">
        <v>484</v>
      </c>
      <c r="E123" s="76" t="s">
        <v>485</v>
      </c>
      <c r="F123" s="76" t="s">
        <v>333</v>
      </c>
      <c r="G123" s="76" t="s">
        <v>308</v>
      </c>
      <c r="H123" s="76" t="s">
        <v>532</v>
      </c>
      <c r="I123" s="76" t="s">
        <v>548</v>
      </c>
      <c r="J123" s="118">
        <v>0</v>
      </c>
      <c r="K123" s="119">
        <v>292092.53769230773</v>
      </c>
      <c r="L123" s="120">
        <v>292092.53769230773</v>
      </c>
      <c r="M123" s="128">
        <v>94</v>
      </c>
      <c r="N123" s="129">
        <v>341</v>
      </c>
      <c r="O123" s="129">
        <v>180</v>
      </c>
      <c r="P123" s="130">
        <v>615</v>
      </c>
      <c r="Q123" s="114">
        <f>Tabela15[[#This Row],[COF_MUN]]/Tabela15[[#This Row],[Total de Alunos]]*Tabela15[[#This Row],[TtAlunosPré]]</f>
        <v>0</v>
      </c>
      <c r="R123" s="114">
        <f>Tabela15[[#This Row],[COF_NUTSIII]]/Tabela15[[#This Row],[Total de Alunos]]*Tabela15[[#This Row],[TtAlunosPré]]</f>
        <v>44645.038281425892</v>
      </c>
      <c r="S123" s="114">
        <f>Tabela15[[#This Row],[COF_NUTSIII+MUN]]/Tabela15[[#This Row],[Total de Alunos]]*Tabela15[[#This Row],[TtAlunosPré]]</f>
        <v>44645.038281425892</v>
      </c>
      <c r="T123" s="114">
        <f>Tabela15[[#This Row],[COF_MUN]]/Tabela15[[#This Row],[Total de Alunos]]*Tabela15[[#This Row],[TtAlunos_Básico]]</f>
        <v>0</v>
      </c>
      <c r="U123" s="114">
        <f>Tabela15[[#This Row],[COF_NUTSIII]]/Tabela15[[#This Row],[Total de Alunos]]*Tabela15[[#This Row],[TtAlunos_Básico]]</f>
        <v>161957.00057410882</v>
      </c>
      <c r="V123" s="114">
        <f>Tabela15[[#This Row],[COF_NUTSIII+MUN]]/Tabela15[[#This Row],[Total de Alunos]]*Tabela15[[#This Row],[TtAlunos_Básico]]</f>
        <v>161957.00057410882</v>
      </c>
      <c r="W123" s="114">
        <f>Tabela15[[#This Row],[COF_MUN]]/Tabela15[[#This Row],[Total de Alunos]]*Tabela15[[#This Row],[TtAlunos_Secundário]]</f>
        <v>0</v>
      </c>
      <c r="X123" s="114">
        <f>Tabela15[[#This Row],[COF_NUTSIII]]/Tabela15[[#This Row],[Total de Alunos]]*Tabela15[[#This Row],[TtAlunos_Secundário]]</f>
        <v>85490.498836772982</v>
      </c>
      <c r="Y123" s="114">
        <f>Tabela15[[#This Row],[COF_NUTSIII+MUN]]/Tabela15[[#This Row],[Total de Alunos]]*Tabela15[[#This Row],[TtAlunos_Secundário]]</f>
        <v>85490.498836772982</v>
      </c>
      <c r="AA123" s="146"/>
    </row>
    <row r="124" spans="1:27" x14ac:dyDescent="0.3">
      <c r="A124" s="76">
        <v>405</v>
      </c>
      <c r="B124" s="76" t="s">
        <v>350</v>
      </c>
      <c r="C124" s="76" t="s">
        <v>353</v>
      </c>
      <c r="D124" s="76" t="s">
        <v>408</v>
      </c>
      <c r="E124" s="76" t="s">
        <v>409</v>
      </c>
      <c r="F124" s="76" t="s">
        <v>339</v>
      </c>
      <c r="G124" s="76" t="s">
        <v>298</v>
      </c>
      <c r="H124" s="76" t="s">
        <v>515</v>
      </c>
      <c r="I124" s="76" t="s">
        <v>619</v>
      </c>
      <c r="J124" s="118">
        <v>357582.45</v>
      </c>
      <c r="K124" s="119">
        <v>232016.48111111112</v>
      </c>
      <c r="L124" s="120">
        <v>589598.93111111107</v>
      </c>
      <c r="M124" s="128">
        <v>254</v>
      </c>
      <c r="N124" s="129">
        <v>824</v>
      </c>
      <c r="O124" s="129">
        <v>409</v>
      </c>
      <c r="P124" s="130">
        <v>1487</v>
      </c>
      <c r="Q124" s="114">
        <f>Tabela15[[#This Row],[COF_MUN]]/Tabela15[[#This Row],[Total de Alunos]]*Tabela15[[#This Row],[TtAlunosPré]]</f>
        <v>61079.988096839275</v>
      </c>
      <c r="R124" s="114">
        <f>Tabela15[[#This Row],[COF_NUTSIII]]/Tabela15[[#This Row],[Total de Alunos]]*Tabela15[[#This Row],[TtAlunosPré]]</f>
        <v>39631.597984009568</v>
      </c>
      <c r="S124" s="114">
        <f>Tabela15[[#This Row],[COF_NUTSIII+MUN]]/Tabela15[[#This Row],[Total de Alunos]]*Tabela15[[#This Row],[TtAlunosPré]]</f>
        <v>100711.58608084884</v>
      </c>
      <c r="T124" s="114">
        <f>Tabela15[[#This Row],[COF_MUN]]/Tabela15[[#This Row],[Total de Alunos]]*Tabela15[[#This Row],[TtAlunos_Básico]]</f>
        <v>198149.25272360459</v>
      </c>
      <c r="U124" s="114">
        <f>Tabela15[[#This Row],[COF_NUTSIII]]/Tabela15[[#This Row],[Total de Alunos]]*Tabela15[[#This Row],[TtAlunos_Básico]]</f>
        <v>128568.64857804679</v>
      </c>
      <c r="V124" s="114">
        <f>Tabela15[[#This Row],[COF_NUTSIII+MUN]]/Tabela15[[#This Row],[Total de Alunos]]*Tabela15[[#This Row],[TtAlunos_Básico]]</f>
        <v>326717.90130165132</v>
      </c>
      <c r="W124" s="114">
        <f>Tabela15[[#This Row],[COF_MUN]]/Tabela15[[#This Row],[Total de Alunos]]*Tabela15[[#This Row],[TtAlunos_Secundário]]</f>
        <v>98353.209179556157</v>
      </c>
      <c r="X124" s="114">
        <f>Tabela15[[#This Row],[COF_NUTSIII]]/Tabela15[[#This Row],[Total de Alunos]]*Tabela15[[#This Row],[TtAlunos_Secundário]]</f>
        <v>63816.234549054781</v>
      </c>
      <c r="Y124" s="114">
        <f>Tabela15[[#This Row],[COF_NUTSIII+MUN]]/Tabela15[[#This Row],[Total de Alunos]]*Tabela15[[#This Row],[TtAlunos_Secundário]]</f>
        <v>162169.44372861093</v>
      </c>
      <c r="AA124" s="146"/>
    </row>
    <row r="125" spans="1:27" x14ac:dyDescent="0.3">
      <c r="A125" s="76">
        <v>1109</v>
      </c>
      <c r="B125" s="76" t="s">
        <v>350</v>
      </c>
      <c r="C125" s="76" t="s">
        <v>353</v>
      </c>
      <c r="D125" s="76" t="s">
        <v>427</v>
      </c>
      <c r="E125" s="76" t="s">
        <v>428</v>
      </c>
      <c r="F125" s="76" t="s">
        <v>324</v>
      </c>
      <c r="G125" s="76">
        <v>170</v>
      </c>
      <c r="H125" s="76" t="s">
        <v>427</v>
      </c>
      <c r="I125" s="76" t="s">
        <v>435</v>
      </c>
      <c r="J125" s="118">
        <v>235303.61</v>
      </c>
      <c r="K125" s="119">
        <v>0</v>
      </c>
      <c r="L125" s="120">
        <v>235303.61</v>
      </c>
      <c r="M125" s="128">
        <v>2468</v>
      </c>
      <c r="N125" s="129">
        <v>8888</v>
      </c>
      <c r="O125" s="129">
        <v>2751</v>
      </c>
      <c r="P125" s="130">
        <v>14107</v>
      </c>
      <c r="Q125" s="114">
        <f>Tabela15[[#This Row],[COF_MUN]]/Tabela15[[#This Row],[Total de Alunos]]*Tabela15[[#This Row],[TtAlunosPré]]</f>
        <v>41166.038809101861</v>
      </c>
      <c r="R125" s="114">
        <f>Tabela15[[#This Row],[COF_NUTSIII]]/Tabela15[[#This Row],[Total de Alunos]]*Tabela15[[#This Row],[TtAlunosPré]]</f>
        <v>0</v>
      </c>
      <c r="S125" s="114">
        <f>Tabela15[[#This Row],[COF_NUTSIII+MUN]]/Tabela15[[#This Row],[Total de Alunos]]*Tabela15[[#This Row],[TtAlunosPré]]</f>
        <v>41166.038809101861</v>
      </c>
      <c r="T125" s="114">
        <f>Tabela15[[#This Row],[COF_MUN]]/Tabela15[[#This Row],[Total de Alunos]]*Tabela15[[#This Row],[TtAlunos_Básico]]</f>
        <v>148251.11545190332</v>
      </c>
      <c r="U125" s="114">
        <f>Tabela15[[#This Row],[COF_NUTSIII]]/Tabela15[[#This Row],[Total de Alunos]]*Tabela15[[#This Row],[TtAlunos_Básico]]</f>
        <v>0</v>
      </c>
      <c r="V125" s="114">
        <f>Tabela15[[#This Row],[COF_NUTSIII+MUN]]/Tabela15[[#This Row],[Total de Alunos]]*Tabela15[[#This Row],[TtAlunos_Básico]]</f>
        <v>148251.11545190332</v>
      </c>
      <c r="W125" s="114">
        <f>Tabela15[[#This Row],[COF_MUN]]/Tabela15[[#This Row],[Total de Alunos]]*Tabela15[[#This Row],[TtAlunos_Secundário]]</f>
        <v>45886.455738994824</v>
      </c>
      <c r="X125" s="114">
        <f>Tabela15[[#This Row],[COF_NUTSIII]]/Tabela15[[#This Row],[Total de Alunos]]*Tabela15[[#This Row],[TtAlunos_Secundário]]</f>
        <v>0</v>
      </c>
      <c r="Y125" s="114">
        <f>Tabela15[[#This Row],[COF_NUTSIII+MUN]]/Tabela15[[#This Row],[Total de Alunos]]*Tabela15[[#This Row],[TtAlunos_Secundário]]</f>
        <v>45886.455738994824</v>
      </c>
      <c r="AA125" s="146"/>
    </row>
    <row r="126" spans="1:27" x14ac:dyDescent="0.3">
      <c r="A126" s="76">
        <v>1306</v>
      </c>
      <c r="B126" s="76" t="s">
        <v>350</v>
      </c>
      <c r="C126" s="76" t="s">
        <v>353</v>
      </c>
      <c r="D126" s="76" t="s">
        <v>408</v>
      </c>
      <c r="E126" s="76" t="s">
        <v>409</v>
      </c>
      <c r="F126" s="76" t="s">
        <v>325</v>
      </c>
      <c r="G126" s="76" t="s">
        <v>299</v>
      </c>
      <c r="H126" s="76" t="s">
        <v>448</v>
      </c>
      <c r="I126" s="76" t="s">
        <v>450</v>
      </c>
      <c r="J126" s="118">
        <v>707348.17</v>
      </c>
      <c r="K126" s="119">
        <v>52941.176470588238</v>
      </c>
      <c r="L126" s="120">
        <v>760289.34647058824</v>
      </c>
      <c r="M126" s="128">
        <v>3305</v>
      </c>
      <c r="N126" s="129">
        <v>12191</v>
      </c>
      <c r="O126" s="129">
        <v>3227</v>
      </c>
      <c r="P126" s="130">
        <v>18723</v>
      </c>
      <c r="Q126" s="114">
        <f>Tabela15[[#This Row],[COF_MUN]]/Tabela15[[#This Row],[Total de Alunos]]*Tabela15[[#This Row],[TtAlunosPré]]</f>
        <v>124861.70495380016</v>
      </c>
      <c r="R126" s="114">
        <f>Tabela15[[#This Row],[COF_NUTSIII]]/Tabela15[[#This Row],[Total de Alunos]]*Tabela15[[#This Row],[TtAlunosPré]]</f>
        <v>9345.2218253108003</v>
      </c>
      <c r="S126" s="114">
        <f>Tabela15[[#This Row],[COF_NUTSIII+MUN]]/Tabela15[[#This Row],[Total de Alunos]]*Tabela15[[#This Row],[TtAlunosPré]]</f>
        <v>134206.92677911095</v>
      </c>
      <c r="T126" s="114">
        <f>Tabela15[[#This Row],[COF_MUN]]/Tabela15[[#This Row],[Total de Alunos]]*Tabela15[[#This Row],[TtAlunos_Básico]]</f>
        <v>460571.57188858627</v>
      </c>
      <c r="U126" s="114">
        <f>Tabela15[[#This Row],[COF_NUTSIII]]/Tabela15[[#This Row],[Total de Alunos]]*Tabela15[[#This Row],[TtAlunos_Básico]]</f>
        <v>34471.28571024628</v>
      </c>
      <c r="V126" s="114">
        <f>Tabela15[[#This Row],[COF_NUTSIII+MUN]]/Tabela15[[#This Row],[Total de Alunos]]*Tabela15[[#This Row],[TtAlunos_Básico]]</f>
        <v>495042.85759883252</v>
      </c>
      <c r="W126" s="114">
        <f>Tabela15[[#This Row],[COF_MUN]]/Tabela15[[#This Row],[Total de Alunos]]*Tabela15[[#This Row],[TtAlunos_Secundário]]</f>
        <v>121914.89315761364</v>
      </c>
      <c r="X126" s="114">
        <f>Tabela15[[#This Row],[COF_NUTSIII]]/Tabela15[[#This Row],[Total de Alunos]]*Tabela15[[#This Row],[TtAlunos_Secundário]]</f>
        <v>9124.6689350311499</v>
      </c>
      <c r="Y126" s="114">
        <f>Tabela15[[#This Row],[COF_NUTSIII+MUN]]/Tabela15[[#This Row],[Total de Alunos]]*Tabela15[[#This Row],[TtAlunos_Secundário]]</f>
        <v>131039.56209264477</v>
      </c>
      <c r="AA126" s="146"/>
    </row>
    <row r="127" spans="1:27" x14ac:dyDescent="0.3">
      <c r="A127" s="76">
        <v>1806</v>
      </c>
      <c r="B127" s="76" t="s">
        <v>350</v>
      </c>
      <c r="C127" s="76" t="s">
        <v>353</v>
      </c>
      <c r="D127" s="76" t="s">
        <v>484</v>
      </c>
      <c r="E127" s="76" t="s">
        <v>485</v>
      </c>
      <c r="F127" s="76" t="s">
        <v>340</v>
      </c>
      <c r="G127" s="76" t="s">
        <v>316</v>
      </c>
      <c r="H127" s="76" t="s">
        <v>513</v>
      </c>
      <c r="I127" s="76" t="s">
        <v>629</v>
      </c>
      <c r="J127" s="118">
        <v>0</v>
      </c>
      <c r="K127" s="119">
        <v>341568.78571428574</v>
      </c>
      <c r="L127" s="120">
        <v>341568.78571428574</v>
      </c>
      <c r="M127" s="128">
        <v>434</v>
      </c>
      <c r="N127" s="129">
        <v>1410</v>
      </c>
      <c r="O127" s="129">
        <v>516</v>
      </c>
      <c r="P127" s="130">
        <v>2360</v>
      </c>
      <c r="Q127" s="114">
        <f>Tabela15[[#This Row],[COF_MUN]]/Tabela15[[#This Row],[Total de Alunos]]*Tabela15[[#This Row],[TtAlunosPré]]</f>
        <v>0</v>
      </c>
      <c r="R127" s="114">
        <f>Tabela15[[#This Row],[COF_NUTSIII]]/Tabela15[[#This Row],[Total de Alunos]]*Tabela15[[#This Row],[TtAlunosPré]]</f>
        <v>62813.920762711867</v>
      </c>
      <c r="S127" s="114">
        <f>Tabela15[[#This Row],[COF_NUTSIII+MUN]]/Tabela15[[#This Row],[Total de Alunos]]*Tabela15[[#This Row],[TtAlunosPré]]</f>
        <v>62813.920762711867</v>
      </c>
      <c r="T127" s="114">
        <f>Tabela15[[#This Row],[COF_MUN]]/Tabela15[[#This Row],[Total de Alunos]]*Tabela15[[#This Row],[TtAlunos_Básico]]</f>
        <v>0</v>
      </c>
      <c r="U127" s="114">
        <f>Tabela15[[#This Row],[COF_NUTSIII]]/Tabela15[[#This Row],[Total de Alunos]]*Tabela15[[#This Row],[TtAlunos_Básico]]</f>
        <v>204072.87621065375</v>
      </c>
      <c r="V127" s="114">
        <f>Tabela15[[#This Row],[COF_NUTSIII+MUN]]/Tabela15[[#This Row],[Total de Alunos]]*Tabela15[[#This Row],[TtAlunos_Básico]]</f>
        <v>204072.87621065375</v>
      </c>
      <c r="W127" s="114">
        <f>Tabela15[[#This Row],[COF_MUN]]/Tabela15[[#This Row],[Total de Alunos]]*Tabela15[[#This Row],[TtAlunos_Secundário]]</f>
        <v>0</v>
      </c>
      <c r="X127" s="114">
        <f>Tabela15[[#This Row],[COF_NUTSIII]]/Tabela15[[#This Row],[Total de Alunos]]*Tabela15[[#This Row],[TtAlunos_Secundário]]</f>
        <v>74681.988740920104</v>
      </c>
      <c r="Y127" s="114">
        <f>Tabela15[[#This Row],[COF_NUTSIII+MUN]]/Tabela15[[#This Row],[Total de Alunos]]*Tabela15[[#This Row],[TtAlunos_Secundário]]</f>
        <v>74681.988740920104</v>
      </c>
      <c r="AA127" s="146"/>
    </row>
    <row r="128" spans="1:27" x14ac:dyDescent="0.3">
      <c r="A128" s="76">
        <v>908</v>
      </c>
      <c r="B128" s="76" t="s">
        <v>350</v>
      </c>
      <c r="C128" s="76" t="s">
        <v>353</v>
      </c>
      <c r="D128" s="76" t="s">
        <v>484</v>
      </c>
      <c r="E128" s="76" t="s">
        <v>485</v>
      </c>
      <c r="F128" s="76" t="s">
        <v>329</v>
      </c>
      <c r="G128" s="76" t="s">
        <v>312</v>
      </c>
      <c r="H128" s="76" t="s">
        <v>492</v>
      </c>
      <c r="I128" s="76" t="s">
        <v>501</v>
      </c>
      <c r="J128" s="118">
        <v>0</v>
      </c>
      <c r="K128" s="119">
        <v>91594.23133333333</v>
      </c>
      <c r="L128" s="120">
        <v>91594.23133333333</v>
      </c>
      <c r="M128" s="128">
        <v>39</v>
      </c>
      <c r="N128" s="129">
        <v>151</v>
      </c>
      <c r="O128" s="129">
        <v>78</v>
      </c>
      <c r="P128" s="130">
        <v>268</v>
      </c>
      <c r="Q128" s="114">
        <f>Tabela15[[#This Row],[COF_MUN]]/Tabela15[[#This Row],[Total de Alunos]]*Tabela15[[#This Row],[TtAlunosPré]]</f>
        <v>0</v>
      </c>
      <c r="R128" s="114">
        <f>Tabela15[[#This Row],[COF_NUTSIII]]/Tabela15[[#This Row],[Total de Alunos]]*Tabela15[[#This Row],[TtAlunosPré]]</f>
        <v>13329.011276119401</v>
      </c>
      <c r="S128" s="114">
        <f>Tabela15[[#This Row],[COF_NUTSIII+MUN]]/Tabela15[[#This Row],[Total de Alunos]]*Tabela15[[#This Row],[TtAlunosPré]]</f>
        <v>13329.011276119401</v>
      </c>
      <c r="T128" s="114">
        <f>Tabela15[[#This Row],[COF_MUN]]/Tabela15[[#This Row],[Total de Alunos]]*Tabela15[[#This Row],[TtAlunos_Básico]]</f>
        <v>0</v>
      </c>
      <c r="U128" s="114">
        <f>Tabela15[[#This Row],[COF_NUTSIII]]/Tabela15[[#This Row],[Total de Alunos]]*Tabela15[[#This Row],[TtAlunos_Básico]]</f>
        <v>51607.19750497512</v>
      </c>
      <c r="V128" s="114">
        <f>Tabela15[[#This Row],[COF_NUTSIII+MUN]]/Tabela15[[#This Row],[Total de Alunos]]*Tabela15[[#This Row],[TtAlunos_Básico]]</f>
        <v>51607.19750497512</v>
      </c>
      <c r="W128" s="114">
        <f>Tabela15[[#This Row],[COF_MUN]]/Tabela15[[#This Row],[Total de Alunos]]*Tabela15[[#This Row],[TtAlunos_Secundário]]</f>
        <v>0</v>
      </c>
      <c r="X128" s="114">
        <f>Tabela15[[#This Row],[COF_NUTSIII]]/Tabela15[[#This Row],[Total de Alunos]]*Tabela15[[#This Row],[TtAlunos_Secundário]]</f>
        <v>26658.022552238803</v>
      </c>
      <c r="Y128" s="114">
        <f>Tabela15[[#This Row],[COF_NUTSIII+MUN]]/Tabela15[[#This Row],[Total de Alunos]]*Tabela15[[#This Row],[TtAlunos_Secundário]]</f>
        <v>26658.022552238803</v>
      </c>
      <c r="AA128" s="146"/>
    </row>
    <row r="129" spans="1:27" x14ac:dyDescent="0.3">
      <c r="A129" s="76">
        <v>1307</v>
      </c>
      <c r="B129" s="76" t="s">
        <v>350</v>
      </c>
      <c r="C129" s="76" t="s">
        <v>353</v>
      </c>
      <c r="D129" s="76" t="s">
        <v>408</v>
      </c>
      <c r="E129" s="76" t="s">
        <v>409</v>
      </c>
      <c r="F129" s="76" t="s">
        <v>338</v>
      </c>
      <c r="G129" s="76" t="s">
        <v>296</v>
      </c>
      <c r="H129" s="76" t="s">
        <v>448</v>
      </c>
      <c r="I129" s="76" t="s">
        <v>614</v>
      </c>
      <c r="J129" s="118">
        <v>0</v>
      </c>
      <c r="K129" s="119">
        <v>608447.2854545454</v>
      </c>
      <c r="L129" s="120">
        <v>608447.2854545454</v>
      </c>
      <c r="M129" s="128">
        <v>1116</v>
      </c>
      <c r="N129" s="129">
        <v>4491</v>
      </c>
      <c r="O129" s="129">
        <v>1662</v>
      </c>
      <c r="P129" s="130">
        <v>7269</v>
      </c>
      <c r="Q129" s="114">
        <f>Tabela15[[#This Row],[COF_MUN]]/Tabela15[[#This Row],[Total de Alunos]]*Tabela15[[#This Row],[TtAlunosPré]]</f>
        <v>0</v>
      </c>
      <c r="R129" s="114">
        <f>Tabela15[[#This Row],[COF_NUTSIII]]/Tabela15[[#This Row],[Total de Alunos]]*Tabela15[[#This Row],[TtAlunosPré]]</f>
        <v>93414.110684725922</v>
      </c>
      <c r="S129" s="114">
        <f>Tabela15[[#This Row],[COF_NUTSIII+MUN]]/Tabela15[[#This Row],[Total de Alunos]]*Tabela15[[#This Row],[TtAlunosPré]]</f>
        <v>93414.110684725922</v>
      </c>
      <c r="T129" s="114">
        <f>Tabela15[[#This Row],[COF_MUN]]/Tabela15[[#This Row],[Total de Alunos]]*Tabela15[[#This Row],[TtAlunos_Básico]]</f>
        <v>0</v>
      </c>
      <c r="U129" s="114">
        <f>Tabela15[[#This Row],[COF_NUTSIII]]/Tabela15[[#This Row],[Total de Alunos]]*Tabela15[[#This Row],[TtAlunos_Básico]]</f>
        <v>375916.46154579218</v>
      </c>
      <c r="V129" s="114">
        <f>Tabela15[[#This Row],[COF_NUTSIII+MUN]]/Tabela15[[#This Row],[Total de Alunos]]*Tabela15[[#This Row],[TtAlunos_Básico]]</f>
        <v>375916.46154579218</v>
      </c>
      <c r="W129" s="114">
        <f>Tabela15[[#This Row],[COF_MUN]]/Tabela15[[#This Row],[Total de Alunos]]*Tabela15[[#This Row],[TtAlunos_Secundário]]</f>
        <v>0</v>
      </c>
      <c r="X129" s="114">
        <f>Tabela15[[#This Row],[COF_NUTSIII]]/Tabela15[[#This Row],[Total de Alunos]]*Tabela15[[#This Row],[TtAlunos_Secundário]]</f>
        <v>139116.71322402731</v>
      </c>
      <c r="Y129" s="114">
        <f>Tabela15[[#This Row],[COF_NUTSIII+MUN]]/Tabela15[[#This Row],[Total de Alunos]]*Tabela15[[#This Row],[TtAlunos_Secundário]]</f>
        <v>139116.71322402731</v>
      </c>
      <c r="AA129" s="146"/>
    </row>
    <row r="130" spans="1:27" x14ac:dyDescent="0.3">
      <c r="A130" s="76">
        <v>1010</v>
      </c>
      <c r="B130" s="76" t="s">
        <v>350</v>
      </c>
      <c r="C130" s="76" t="s">
        <v>353</v>
      </c>
      <c r="D130" s="76" t="s">
        <v>484</v>
      </c>
      <c r="E130" s="76" t="s">
        <v>485</v>
      </c>
      <c r="F130" s="76" t="s">
        <v>337</v>
      </c>
      <c r="G130" s="76" t="s">
        <v>310</v>
      </c>
      <c r="H130" s="76" t="s">
        <v>556</v>
      </c>
      <c r="I130" s="76" t="s">
        <v>603</v>
      </c>
      <c r="J130" s="118">
        <v>0</v>
      </c>
      <c r="K130" s="119">
        <v>219794.57400000002</v>
      </c>
      <c r="L130" s="120">
        <v>219794.57400000002</v>
      </c>
      <c r="M130" s="128">
        <v>963</v>
      </c>
      <c r="N130" s="129">
        <v>3399</v>
      </c>
      <c r="O130" s="129">
        <v>1508</v>
      </c>
      <c r="P130" s="130">
        <v>5870</v>
      </c>
      <c r="Q130" s="114">
        <f>Tabela15[[#This Row],[COF_MUN]]/Tabela15[[#This Row],[Total de Alunos]]*Tabela15[[#This Row],[TtAlunosPré]]</f>
        <v>0</v>
      </c>
      <c r="R130" s="114">
        <f>Tabela15[[#This Row],[COF_NUTSIII]]/Tabela15[[#This Row],[Total de Alunos]]*Tabela15[[#This Row],[TtAlunosPré]]</f>
        <v>36058.292122998304</v>
      </c>
      <c r="S130" s="114">
        <f>Tabela15[[#This Row],[COF_NUTSIII+MUN]]/Tabela15[[#This Row],[Total de Alunos]]*Tabela15[[#This Row],[TtAlunosPré]]</f>
        <v>36058.292122998304</v>
      </c>
      <c r="T130" s="114">
        <f>Tabela15[[#This Row],[COF_MUN]]/Tabela15[[#This Row],[Total de Alunos]]*Tabela15[[#This Row],[TtAlunos_Básico]]</f>
        <v>0</v>
      </c>
      <c r="U130" s="114">
        <f>Tabela15[[#This Row],[COF_NUTSIII]]/Tabela15[[#This Row],[Total de Alunos]]*Tabela15[[#This Row],[TtAlunos_Básico]]</f>
        <v>127271.16814752984</v>
      </c>
      <c r="V130" s="114">
        <f>Tabela15[[#This Row],[COF_NUTSIII+MUN]]/Tabela15[[#This Row],[Total de Alunos]]*Tabela15[[#This Row],[TtAlunos_Básico]]</f>
        <v>127271.16814752984</v>
      </c>
      <c r="W130" s="114">
        <f>Tabela15[[#This Row],[COF_MUN]]/Tabela15[[#This Row],[Total de Alunos]]*Tabela15[[#This Row],[TtAlunos_Secundário]]</f>
        <v>0</v>
      </c>
      <c r="X130" s="114">
        <f>Tabela15[[#This Row],[COF_NUTSIII]]/Tabela15[[#This Row],[Total de Alunos]]*Tabela15[[#This Row],[TtAlunos_Secundário]]</f>
        <v>56465.113729471901</v>
      </c>
      <c r="Y130" s="114">
        <f>Tabela15[[#This Row],[COF_NUTSIII+MUN]]/Tabela15[[#This Row],[Total de Alunos]]*Tabela15[[#This Row],[TtAlunos_Secundário]]</f>
        <v>56465.113729471901</v>
      </c>
      <c r="AA130" s="146"/>
    </row>
    <row r="131" spans="1:27" x14ac:dyDescent="0.3">
      <c r="A131" s="76">
        <v>1210</v>
      </c>
      <c r="B131" s="76" t="s">
        <v>350</v>
      </c>
      <c r="C131" s="76" t="s">
        <v>353</v>
      </c>
      <c r="D131" s="76" t="s">
        <v>354</v>
      </c>
      <c r="E131" s="76" t="s">
        <v>355</v>
      </c>
      <c r="F131" s="76" t="s">
        <v>322</v>
      </c>
      <c r="G131" s="76">
        <v>186</v>
      </c>
      <c r="H131" s="76" t="s">
        <v>393</v>
      </c>
      <c r="I131" s="76" t="s">
        <v>403</v>
      </c>
      <c r="J131" s="118">
        <v>0</v>
      </c>
      <c r="K131" s="119">
        <v>30017.989999999998</v>
      </c>
      <c r="L131" s="120">
        <v>30017.989999999998</v>
      </c>
      <c r="M131" s="128">
        <v>43</v>
      </c>
      <c r="N131" s="129">
        <v>161</v>
      </c>
      <c r="O131" s="129">
        <v>0</v>
      </c>
      <c r="P131" s="130">
        <v>204</v>
      </c>
      <c r="Q131" s="114">
        <f>Tabela15[[#This Row],[COF_MUN]]/Tabela15[[#This Row],[Total de Alunos]]*Tabela15[[#This Row],[TtAlunosPré]]</f>
        <v>0</v>
      </c>
      <c r="R131" s="114">
        <f>Tabela15[[#This Row],[COF_NUTSIII]]/Tabela15[[#This Row],[Total de Alunos]]*Tabela15[[#This Row],[TtAlunosPré]]</f>
        <v>6327.3214215686266</v>
      </c>
      <c r="S131" s="114">
        <f>Tabela15[[#This Row],[COF_NUTSIII+MUN]]/Tabela15[[#This Row],[Total de Alunos]]*Tabela15[[#This Row],[TtAlunosPré]]</f>
        <v>6327.3214215686266</v>
      </c>
      <c r="T131" s="114">
        <f>Tabela15[[#This Row],[COF_MUN]]/Tabela15[[#This Row],[Total de Alunos]]*Tabela15[[#This Row],[TtAlunos_Básico]]</f>
        <v>0</v>
      </c>
      <c r="U131" s="114">
        <f>Tabela15[[#This Row],[COF_NUTSIII]]/Tabela15[[#This Row],[Total de Alunos]]*Tabela15[[#This Row],[TtAlunos_Básico]]</f>
        <v>23690.66857843137</v>
      </c>
      <c r="V131" s="114">
        <f>Tabela15[[#This Row],[COF_NUTSIII+MUN]]/Tabela15[[#This Row],[Total de Alunos]]*Tabela15[[#This Row],[TtAlunos_Básico]]</f>
        <v>23690.66857843137</v>
      </c>
      <c r="W131" s="114">
        <f>Tabela15[[#This Row],[COF_MUN]]/Tabela15[[#This Row],[Total de Alunos]]*Tabela15[[#This Row],[TtAlunos_Secundário]]</f>
        <v>0</v>
      </c>
      <c r="X131" s="114">
        <f>Tabela15[[#This Row],[COF_NUTSIII]]/Tabela15[[#This Row],[Total de Alunos]]*Tabela15[[#This Row],[TtAlunos_Secundário]]</f>
        <v>0</v>
      </c>
      <c r="Y131" s="114">
        <f>Tabela15[[#This Row],[COF_NUTSIII+MUN]]/Tabela15[[#This Row],[Total de Alunos]]*Tabela15[[#This Row],[TtAlunos_Secundário]]</f>
        <v>0</v>
      </c>
      <c r="AA131" s="146"/>
    </row>
    <row r="132" spans="1:27" x14ac:dyDescent="0.3">
      <c r="A132" s="76">
        <v>1308</v>
      </c>
      <c r="B132" s="76" t="s">
        <v>350</v>
      </c>
      <c r="C132" s="76" t="s">
        <v>353</v>
      </c>
      <c r="D132" s="76" t="s">
        <v>408</v>
      </c>
      <c r="E132" s="76" t="s">
        <v>409</v>
      </c>
      <c r="F132" s="76" t="s">
        <v>325</v>
      </c>
      <c r="G132" s="76" t="s">
        <v>299</v>
      </c>
      <c r="H132" s="76" t="s">
        <v>448</v>
      </c>
      <c r="I132" s="76" t="s">
        <v>451</v>
      </c>
      <c r="J132" s="118">
        <v>831648.64</v>
      </c>
      <c r="K132" s="119">
        <v>52941.176470588238</v>
      </c>
      <c r="L132" s="120">
        <v>884589.81647058821</v>
      </c>
      <c r="M132" s="128">
        <v>3962</v>
      </c>
      <c r="N132" s="129">
        <v>13799</v>
      </c>
      <c r="O132" s="129">
        <v>4407</v>
      </c>
      <c r="P132" s="130">
        <v>22168</v>
      </c>
      <c r="Q132" s="114">
        <f>Tabela15[[#This Row],[COF_MUN]]/Tabela15[[#This Row],[Total de Alunos]]*Tabela15[[#This Row],[TtAlunosPré]]</f>
        <v>148637.31106459763</v>
      </c>
      <c r="R132" s="114">
        <f>Tabela15[[#This Row],[COF_NUTSIII]]/Tabela15[[#This Row],[Total de Alunos]]*Tabela15[[#This Row],[TtAlunosPré]]</f>
        <v>9461.9695586643174</v>
      </c>
      <c r="S132" s="114">
        <f>Tabela15[[#This Row],[COF_NUTSIII+MUN]]/Tabela15[[#This Row],[Total de Alunos]]*Tabela15[[#This Row],[TtAlunosPré]]</f>
        <v>158099.28062326193</v>
      </c>
      <c r="T132" s="114">
        <f>Tabela15[[#This Row],[COF_MUN]]/Tabela15[[#This Row],[Total de Alunos]]*Tabela15[[#This Row],[TtAlunos_Básico]]</f>
        <v>517679.51927823888</v>
      </c>
      <c r="U132" s="114">
        <f>Tabela15[[#This Row],[COF_NUTSIII]]/Tabela15[[#This Row],[Total de Alunos]]*Tabela15[[#This Row],[TtAlunos_Básico]]</f>
        <v>32954.497208482819</v>
      </c>
      <c r="V132" s="114">
        <f>Tabela15[[#This Row],[COF_NUTSIII+MUN]]/Tabela15[[#This Row],[Total de Alunos]]*Tabela15[[#This Row],[TtAlunos_Básico]]</f>
        <v>550634.0164867217</v>
      </c>
      <c r="W132" s="114">
        <f>Tabela15[[#This Row],[COF_MUN]]/Tabela15[[#This Row],[Total de Alunos]]*Tabela15[[#This Row],[TtAlunos_Secundário]]</f>
        <v>165331.80965716348</v>
      </c>
      <c r="X132" s="114">
        <f>Tabela15[[#This Row],[COF_NUTSIII]]/Tabela15[[#This Row],[Total de Alunos]]*Tabela15[[#This Row],[TtAlunos_Secundário]]</f>
        <v>10524.709703441102</v>
      </c>
      <c r="Y132" s="114">
        <f>Tabela15[[#This Row],[COF_NUTSIII+MUN]]/Tabela15[[#This Row],[Total de Alunos]]*Tabela15[[#This Row],[TtAlunos_Secundário]]</f>
        <v>175856.51936060458</v>
      </c>
      <c r="AA132" s="146"/>
    </row>
    <row r="133" spans="1:27" x14ac:dyDescent="0.3">
      <c r="A133" s="76">
        <v>111</v>
      </c>
      <c r="B133" s="76" t="s">
        <v>350</v>
      </c>
      <c r="C133" s="76" t="s">
        <v>353</v>
      </c>
      <c r="D133" s="76" t="s">
        <v>484</v>
      </c>
      <c r="E133" s="76" t="s">
        <v>485</v>
      </c>
      <c r="F133" s="76" t="s">
        <v>336</v>
      </c>
      <c r="G133" s="76" t="s">
        <v>314</v>
      </c>
      <c r="H133" s="76" t="s">
        <v>445</v>
      </c>
      <c r="I133" s="76" t="s">
        <v>586</v>
      </c>
      <c r="J133" s="118">
        <v>0</v>
      </c>
      <c r="K133" s="119">
        <v>331258.91315789474</v>
      </c>
      <c r="L133" s="120">
        <v>331258.91315789474</v>
      </c>
      <c r="M133" s="128">
        <v>404</v>
      </c>
      <c r="N133" s="129">
        <v>1452</v>
      </c>
      <c r="O133" s="129">
        <v>543</v>
      </c>
      <c r="P133" s="130">
        <v>2399</v>
      </c>
      <c r="Q133" s="114">
        <f>Tabela15[[#This Row],[COF_MUN]]/Tabela15[[#This Row],[Total de Alunos]]*Tabela15[[#This Row],[TtAlunosPré]]</f>
        <v>0</v>
      </c>
      <c r="R133" s="114">
        <f>Tabela15[[#This Row],[COF_NUTSIII]]/Tabela15[[#This Row],[Total de Alunos]]*Tabela15[[#This Row],[TtAlunosPré]]</f>
        <v>55785.160865272817</v>
      </c>
      <c r="S133" s="114">
        <f>Tabela15[[#This Row],[COF_NUTSIII+MUN]]/Tabela15[[#This Row],[Total de Alunos]]*Tabela15[[#This Row],[TtAlunosPré]]</f>
        <v>55785.160865272817</v>
      </c>
      <c r="T133" s="114">
        <f>Tabela15[[#This Row],[COF_MUN]]/Tabela15[[#This Row],[Total de Alunos]]*Tabela15[[#This Row],[TtAlunos_Básico]]</f>
        <v>0</v>
      </c>
      <c r="U133" s="114">
        <f>Tabela15[[#This Row],[COF_NUTSIII]]/Tabela15[[#This Row],[Total de Alunos]]*Tabela15[[#This Row],[TtAlunos_Básico]]</f>
        <v>200495.18211974288</v>
      </c>
      <c r="V133" s="114">
        <f>Tabela15[[#This Row],[COF_NUTSIII+MUN]]/Tabela15[[#This Row],[Total de Alunos]]*Tabela15[[#This Row],[TtAlunos_Básico]]</f>
        <v>200495.18211974288</v>
      </c>
      <c r="W133" s="114">
        <f>Tabela15[[#This Row],[COF_MUN]]/Tabela15[[#This Row],[Total de Alunos]]*Tabela15[[#This Row],[TtAlunos_Secundário]]</f>
        <v>0</v>
      </c>
      <c r="X133" s="114">
        <f>Tabela15[[#This Row],[COF_NUTSIII]]/Tabela15[[#This Row],[Total de Alunos]]*Tabela15[[#This Row],[TtAlunos_Secundário]]</f>
        <v>74978.570172879059</v>
      </c>
      <c r="Y133" s="114">
        <f>Tabela15[[#This Row],[COF_NUTSIII+MUN]]/Tabela15[[#This Row],[Total de Alunos]]*Tabela15[[#This Row],[TtAlunos_Secundário]]</f>
        <v>74978.570172879059</v>
      </c>
      <c r="AA133" s="146"/>
    </row>
    <row r="134" spans="1:27" x14ac:dyDescent="0.3">
      <c r="A134" s="76">
        <v>909</v>
      </c>
      <c r="B134" s="76" t="s">
        <v>350</v>
      </c>
      <c r="C134" s="76" t="s">
        <v>353</v>
      </c>
      <c r="D134" s="76" t="s">
        <v>484</v>
      </c>
      <c r="E134" s="76" t="s">
        <v>485</v>
      </c>
      <c r="F134" s="76" t="s">
        <v>329</v>
      </c>
      <c r="G134" s="76" t="s">
        <v>312</v>
      </c>
      <c r="H134" s="76" t="s">
        <v>492</v>
      </c>
      <c r="I134" s="76" t="s">
        <v>502</v>
      </c>
      <c r="J134" s="118">
        <v>0</v>
      </c>
      <c r="K134" s="119">
        <v>91594.23133333333</v>
      </c>
      <c r="L134" s="120">
        <v>91594.23133333333</v>
      </c>
      <c r="M134" s="128">
        <v>84</v>
      </c>
      <c r="N134" s="129">
        <v>283</v>
      </c>
      <c r="O134" s="129">
        <v>63</v>
      </c>
      <c r="P134" s="130">
        <v>430</v>
      </c>
      <c r="Q134" s="114">
        <f>Tabela15[[#This Row],[COF_MUN]]/Tabela15[[#This Row],[Total de Alunos]]*Tabela15[[#This Row],[TtAlunosPré]]</f>
        <v>0</v>
      </c>
      <c r="R134" s="114">
        <f>Tabela15[[#This Row],[COF_NUTSIII]]/Tabela15[[#This Row],[Total de Alunos]]*Tabela15[[#This Row],[TtAlunosPré]]</f>
        <v>17892.826586046511</v>
      </c>
      <c r="S134" s="114">
        <f>Tabela15[[#This Row],[COF_NUTSIII+MUN]]/Tabela15[[#This Row],[Total de Alunos]]*Tabela15[[#This Row],[TtAlunosPré]]</f>
        <v>17892.826586046511</v>
      </c>
      <c r="T134" s="114">
        <f>Tabela15[[#This Row],[COF_MUN]]/Tabela15[[#This Row],[Total de Alunos]]*Tabela15[[#This Row],[TtAlunos_Básico]]</f>
        <v>0</v>
      </c>
      <c r="U134" s="114">
        <f>Tabela15[[#This Row],[COF_NUTSIII]]/Tabela15[[#This Row],[Total de Alunos]]*Tabela15[[#This Row],[TtAlunos_Básico]]</f>
        <v>60281.784807751937</v>
      </c>
      <c r="V134" s="114">
        <f>Tabela15[[#This Row],[COF_NUTSIII+MUN]]/Tabela15[[#This Row],[Total de Alunos]]*Tabela15[[#This Row],[TtAlunos_Básico]]</f>
        <v>60281.784807751937</v>
      </c>
      <c r="W134" s="114">
        <f>Tabela15[[#This Row],[COF_MUN]]/Tabela15[[#This Row],[Total de Alunos]]*Tabela15[[#This Row],[TtAlunos_Secundário]]</f>
        <v>0</v>
      </c>
      <c r="X134" s="114">
        <f>Tabela15[[#This Row],[COF_NUTSIII]]/Tabela15[[#This Row],[Total de Alunos]]*Tabela15[[#This Row],[TtAlunos_Secundário]]</f>
        <v>13419.619939534883</v>
      </c>
      <c r="Y134" s="114">
        <f>Tabela15[[#This Row],[COF_NUTSIII+MUN]]/Tabela15[[#This Row],[Total de Alunos]]*Tabela15[[#This Row],[TtAlunos_Secundário]]</f>
        <v>13419.619939534883</v>
      </c>
      <c r="AA134" s="146"/>
    </row>
    <row r="135" spans="1:27" x14ac:dyDescent="0.3">
      <c r="A135" s="76">
        <v>1603</v>
      </c>
      <c r="B135" s="76" t="s">
        <v>350</v>
      </c>
      <c r="C135" s="76" t="s">
        <v>353</v>
      </c>
      <c r="D135" s="76" t="s">
        <v>408</v>
      </c>
      <c r="E135" s="76" t="s">
        <v>409</v>
      </c>
      <c r="F135" s="76" t="s">
        <v>29</v>
      </c>
      <c r="G135" s="76">
        <v>111</v>
      </c>
      <c r="H135" s="76" t="s">
        <v>410</v>
      </c>
      <c r="I135" s="76" t="s">
        <v>413</v>
      </c>
      <c r="J135" s="118">
        <v>201398.26</v>
      </c>
      <c r="K135" s="119">
        <v>52435.949000000001</v>
      </c>
      <c r="L135" s="120">
        <v>253834.209</v>
      </c>
      <c r="M135" s="128">
        <v>114</v>
      </c>
      <c r="N135" s="129">
        <v>444</v>
      </c>
      <c r="O135" s="129">
        <v>197</v>
      </c>
      <c r="P135" s="130">
        <v>755</v>
      </c>
      <c r="Q135" s="114">
        <f>Tabela15[[#This Row],[COF_MUN]]/Tabela15[[#This Row],[Total de Alunos]]*Tabela15[[#This Row],[TtAlunosPré]]</f>
        <v>30409.803496688743</v>
      </c>
      <c r="R135" s="114">
        <f>Tabela15[[#This Row],[COF_NUTSIII]]/Tabela15[[#This Row],[Total de Alunos]]*Tabela15[[#This Row],[TtAlunosPré]]</f>
        <v>7917.4810410596028</v>
      </c>
      <c r="S135" s="114">
        <f>Tabela15[[#This Row],[COF_NUTSIII+MUN]]/Tabela15[[#This Row],[Total de Alunos]]*Tabela15[[#This Row],[TtAlunosPré]]</f>
        <v>38327.284537748346</v>
      </c>
      <c r="T135" s="114">
        <f>Tabela15[[#This Row],[COF_MUN]]/Tabela15[[#This Row],[Total de Alunos]]*Tabela15[[#This Row],[TtAlunos_Básico]]</f>
        <v>118438.1820397351</v>
      </c>
      <c r="U135" s="114">
        <f>Tabela15[[#This Row],[COF_NUTSIII]]/Tabela15[[#This Row],[Total de Alunos]]*Tabela15[[#This Row],[TtAlunos_Básico]]</f>
        <v>30836.505107284767</v>
      </c>
      <c r="V135" s="114">
        <f>Tabela15[[#This Row],[COF_NUTSIII+MUN]]/Tabela15[[#This Row],[Total de Alunos]]*Tabela15[[#This Row],[TtAlunos_Básico]]</f>
        <v>149274.68714701987</v>
      </c>
      <c r="W135" s="114">
        <f>Tabela15[[#This Row],[COF_MUN]]/Tabela15[[#This Row],[Total de Alunos]]*Tabela15[[#This Row],[TtAlunos_Secundário]]</f>
        <v>52550.274463576163</v>
      </c>
      <c r="X135" s="114">
        <f>Tabela15[[#This Row],[COF_NUTSIII]]/Tabela15[[#This Row],[Total de Alunos]]*Tabela15[[#This Row],[TtAlunos_Secundário]]</f>
        <v>13681.962851655629</v>
      </c>
      <c r="Y135" s="114">
        <f>Tabela15[[#This Row],[COF_NUTSIII+MUN]]/Tabela15[[#This Row],[Total de Alunos]]*Tabela15[[#This Row],[TtAlunos_Secundário]]</f>
        <v>66232.237315231789</v>
      </c>
      <c r="AA135" s="146"/>
    </row>
    <row r="136" spans="1:27" x14ac:dyDescent="0.3">
      <c r="A136" s="76">
        <v>209</v>
      </c>
      <c r="B136" s="76" t="s">
        <v>350</v>
      </c>
      <c r="C136" s="76" t="s">
        <v>353</v>
      </c>
      <c r="D136" s="76" t="s">
        <v>354</v>
      </c>
      <c r="E136" s="76" t="s">
        <v>355</v>
      </c>
      <c r="F136" s="76" t="s">
        <v>327</v>
      </c>
      <c r="G136" s="76">
        <v>184</v>
      </c>
      <c r="H136" s="76" t="s">
        <v>373</v>
      </c>
      <c r="I136" s="76" t="s">
        <v>479</v>
      </c>
      <c r="J136" s="118">
        <v>194392.01</v>
      </c>
      <c r="K136" s="119">
        <v>58442.553846153845</v>
      </c>
      <c r="L136" s="120">
        <v>252834.56384615385</v>
      </c>
      <c r="M136" s="128">
        <v>119</v>
      </c>
      <c r="N136" s="129">
        <v>364</v>
      </c>
      <c r="O136" s="129">
        <v>153</v>
      </c>
      <c r="P136" s="130">
        <v>636</v>
      </c>
      <c r="Q136" s="114">
        <f>Tabela15[[#This Row],[COF_MUN]]/Tabela15[[#This Row],[Total de Alunos]]*Tabela15[[#This Row],[TtAlunosPré]]</f>
        <v>36372.089921383653</v>
      </c>
      <c r="R136" s="114">
        <f>Tabela15[[#This Row],[COF_NUTSIII]]/Tabela15[[#This Row],[Total de Alunos]]*Tabela15[[#This Row],[TtAlunosPré]]</f>
        <v>10935.006144170295</v>
      </c>
      <c r="S136" s="114">
        <f>Tabela15[[#This Row],[COF_NUTSIII+MUN]]/Tabela15[[#This Row],[Total de Alunos]]*Tabela15[[#This Row],[TtAlunosPré]]</f>
        <v>47307.096065553946</v>
      </c>
      <c r="T136" s="114">
        <f>Tabela15[[#This Row],[COF_MUN]]/Tabela15[[#This Row],[Total de Alunos]]*Tabela15[[#This Row],[TtAlunos_Básico]]</f>
        <v>111255.80446540882</v>
      </c>
      <c r="U136" s="114">
        <f>Tabela15[[#This Row],[COF_NUTSIII]]/Tabela15[[#This Row],[Total de Alunos]]*Tabela15[[#This Row],[TtAlunos_Básico]]</f>
        <v>33448.254088050315</v>
      </c>
      <c r="V136" s="114">
        <f>Tabela15[[#This Row],[COF_NUTSIII+MUN]]/Tabela15[[#This Row],[Total de Alunos]]*Tabela15[[#This Row],[TtAlunos_Básico]]</f>
        <v>144704.05855345912</v>
      </c>
      <c r="W136" s="114">
        <f>Tabela15[[#This Row],[COF_MUN]]/Tabela15[[#This Row],[Total de Alunos]]*Tabela15[[#This Row],[TtAlunos_Secundário]]</f>
        <v>46764.115613207548</v>
      </c>
      <c r="X136" s="114">
        <f>Tabela15[[#This Row],[COF_NUTSIII]]/Tabela15[[#This Row],[Total de Alunos]]*Tabela15[[#This Row],[TtAlunos_Secundário]]</f>
        <v>14059.293613933236</v>
      </c>
      <c r="Y136" s="114">
        <f>Tabela15[[#This Row],[COF_NUTSIII+MUN]]/Tabela15[[#This Row],[Total de Alunos]]*Tabela15[[#This Row],[TtAlunos_Secundário]]</f>
        <v>60823.409227140786</v>
      </c>
      <c r="AA136" s="146"/>
    </row>
    <row r="137" spans="1:27" x14ac:dyDescent="0.3">
      <c r="A137" s="76">
        <v>1704</v>
      </c>
      <c r="B137" s="76" t="s">
        <v>350</v>
      </c>
      <c r="C137" s="76" t="s">
        <v>353</v>
      </c>
      <c r="D137" s="76" t="s">
        <v>408</v>
      </c>
      <c r="E137" s="76" t="s">
        <v>409</v>
      </c>
      <c r="F137" s="76" t="s">
        <v>331</v>
      </c>
      <c r="G137" s="76" t="s">
        <v>301</v>
      </c>
      <c r="H137" s="76" t="s">
        <v>420</v>
      </c>
      <c r="I137" s="76" t="s">
        <v>519</v>
      </c>
      <c r="J137" s="118">
        <v>209022.02</v>
      </c>
      <c r="K137" s="119">
        <v>11835.449999999999</v>
      </c>
      <c r="L137" s="120">
        <v>220857.47</v>
      </c>
      <c r="M137" s="128">
        <v>86</v>
      </c>
      <c r="N137" s="129">
        <v>316</v>
      </c>
      <c r="O137" s="129">
        <v>142</v>
      </c>
      <c r="P137" s="130">
        <v>544</v>
      </c>
      <c r="Q137" s="114">
        <f>Tabela15[[#This Row],[COF_MUN]]/Tabela15[[#This Row],[Total de Alunos]]*Tabela15[[#This Row],[TtAlunosPré]]</f>
        <v>33043.92227941176</v>
      </c>
      <c r="R137" s="114">
        <f>Tabela15[[#This Row],[COF_NUTSIII]]/Tabela15[[#This Row],[Total de Alunos]]*Tabela15[[#This Row],[TtAlunosPré]]</f>
        <v>1871.0454044117646</v>
      </c>
      <c r="S137" s="114">
        <f>Tabela15[[#This Row],[COF_NUTSIII+MUN]]/Tabela15[[#This Row],[Total de Alunos]]*Tabela15[[#This Row],[TtAlunosPré]]</f>
        <v>34914.967683823525</v>
      </c>
      <c r="T137" s="114">
        <f>Tabela15[[#This Row],[COF_MUN]]/Tabela15[[#This Row],[Total de Alunos]]*Tabela15[[#This Row],[TtAlunos_Básico]]</f>
        <v>121417.20279411763</v>
      </c>
      <c r="U137" s="114">
        <f>Tabela15[[#This Row],[COF_NUTSIII]]/Tabela15[[#This Row],[Total de Alunos]]*Tabela15[[#This Row],[TtAlunos_Básico]]</f>
        <v>6875.0040441176461</v>
      </c>
      <c r="V137" s="114">
        <f>Tabela15[[#This Row],[COF_NUTSIII+MUN]]/Tabela15[[#This Row],[Total de Alunos]]*Tabela15[[#This Row],[TtAlunos_Básico]]</f>
        <v>128292.20683823529</v>
      </c>
      <c r="W137" s="114">
        <f>Tabela15[[#This Row],[COF_MUN]]/Tabela15[[#This Row],[Total de Alunos]]*Tabela15[[#This Row],[TtAlunos_Secundário]]</f>
        <v>54560.894926470588</v>
      </c>
      <c r="X137" s="114">
        <f>Tabela15[[#This Row],[COF_NUTSIII]]/Tabela15[[#This Row],[Total de Alunos]]*Tabela15[[#This Row],[TtAlunos_Secundário]]</f>
        <v>3089.4005514705877</v>
      </c>
      <c r="Y137" s="114">
        <f>Tabela15[[#This Row],[COF_NUTSIII+MUN]]/Tabela15[[#This Row],[Total de Alunos]]*Tabela15[[#This Row],[TtAlunos_Secundário]]</f>
        <v>57650.295477941174</v>
      </c>
      <c r="AA137" s="146"/>
    </row>
    <row r="138" spans="1:27" x14ac:dyDescent="0.3">
      <c r="A138" s="76">
        <v>608</v>
      </c>
      <c r="B138" s="76" t="s">
        <v>350</v>
      </c>
      <c r="C138" s="76" t="s">
        <v>353</v>
      </c>
      <c r="D138" s="76" t="s">
        <v>484</v>
      </c>
      <c r="E138" s="76" t="s">
        <v>485</v>
      </c>
      <c r="F138" s="76" t="s">
        <v>336</v>
      </c>
      <c r="G138" s="76" t="s">
        <v>314</v>
      </c>
      <c r="H138" s="76" t="s">
        <v>579</v>
      </c>
      <c r="I138" s="76" t="s">
        <v>587</v>
      </c>
      <c r="J138" s="118">
        <v>0</v>
      </c>
      <c r="K138" s="119">
        <v>331258.91315789474</v>
      </c>
      <c r="L138" s="120">
        <v>331258.91315789474</v>
      </c>
      <c r="M138" s="128">
        <v>207</v>
      </c>
      <c r="N138" s="129">
        <v>878</v>
      </c>
      <c r="O138" s="129">
        <v>215</v>
      </c>
      <c r="P138" s="130">
        <v>1300</v>
      </c>
      <c r="Q138" s="114">
        <f>Tabela15[[#This Row],[COF_MUN]]/Tabela15[[#This Row],[Total de Alunos]]*Tabela15[[#This Row],[TtAlunosPré]]</f>
        <v>0</v>
      </c>
      <c r="R138" s="114">
        <f>Tabela15[[#This Row],[COF_NUTSIII]]/Tabela15[[#This Row],[Total de Alunos]]*Tabela15[[#This Row],[TtAlunosPré]]</f>
        <v>52746.611556680167</v>
      </c>
      <c r="S138" s="114">
        <f>Tabela15[[#This Row],[COF_NUTSIII+MUN]]/Tabela15[[#This Row],[Total de Alunos]]*Tabela15[[#This Row],[TtAlunosPré]]</f>
        <v>52746.611556680167</v>
      </c>
      <c r="T138" s="114">
        <f>Tabela15[[#This Row],[COF_MUN]]/Tabela15[[#This Row],[Total de Alunos]]*Tabela15[[#This Row],[TtAlunos_Básico]]</f>
        <v>0</v>
      </c>
      <c r="U138" s="114">
        <f>Tabela15[[#This Row],[COF_NUTSIII]]/Tabela15[[#This Row],[Total de Alunos]]*Tabela15[[#This Row],[TtAlunos_Básico]]</f>
        <v>223727.17365587046</v>
      </c>
      <c r="V138" s="114">
        <f>Tabela15[[#This Row],[COF_NUTSIII+MUN]]/Tabela15[[#This Row],[Total de Alunos]]*Tabela15[[#This Row],[TtAlunos_Básico]]</f>
        <v>223727.17365587046</v>
      </c>
      <c r="W138" s="114">
        <f>Tabela15[[#This Row],[COF_MUN]]/Tabela15[[#This Row],[Total de Alunos]]*Tabela15[[#This Row],[TtAlunos_Secundário]]</f>
        <v>0</v>
      </c>
      <c r="X138" s="114">
        <f>Tabela15[[#This Row],[COF_NUTSIII]]/Tabela15[[#This Row],[Total de Alunos]]*Tabela15[[#This Row],[TtAlunos_Secundário]]</f>
        <v>54785.127945344131</v>
      </c>
      <c r="Y138" s="114">
        <f>Tabela15[[#This Row],[COF_NUTSIII+MUN]]/Tabela15[[#This Row],[Total de Alunos]]*Tabela15[[#This Row],[TtAlunos_Secundário]]</f>
        <v>54785.127945344131</v>
      </c>
      <c r="AA138" s="146"/>
    </row>
    <row r="139" spans="1:27" x14ac:dyDescent="0.3">
      <c r="A139" s="76">
        <v>609</v>
      </c>
      <c r="B139" s="76" t="s">
        <v>350</v>
      </c>
      <c r="C139" s="76" t="s">
        <v>353</v>
      </c>
      <c r="D139" s="76" t="s">
        <v>484</v>
      </c>
      <c r="E139" s="76" t="s">
        <v>485</v>
      </c>
      <c r="F139" s="76" t="s">
        <v>336</v>
      </c>
      <c r="G139" s="76" t="s">
        <v>314</v>
      </c>
      <c r="H139" s="76" t="s">
        <v>579</v>
      </c>
      <c r="I139" s="76" t="s">
        <v>588</v>
      </c>
      <c r="J139" s="118">
        <v>0</v>
      </c>
      <c r="K139" s="119">
        <v>331258.91315789474</v>
      </c>
      <c r="L139" s="120">
        <v>331258.91315789474</v>
      </c>
      <c r="M139" s="128">
        <v>223</v>
      </c>
      <c r="N139" s="129">
        <v>874</v>
      </c>
      <c r="O139" s="129">
        <v>249</v>
      </c>
      <c r="P139" s="130">
        <v>1346</v>
      </c>
      <c r="Q139" s="114">
        <f>Tabela15[[#This Row],[COF_MUN]]/Tabela15[[#This Row],[Total de Alunos]]*Tabela15[[#This Row],[TtAlunosPré]]</f>
        <v>0</v>
      </c>
      <c r="R139" s="114">
        <f>Tabela15[[#This Row],[COF_NUTSIII]]/Tabela15[[#This Row],[Total de Alunos]]*Tabela15[[#This Row],[TtAlunosPré]]</f>
        <v>54881.677291389693</v>
      </c>
      <c r="S139" s="114">
        <f>Tabela15[[#This Row],[COF_NUTSIII+MUN]]/Tabela15[[#This Row],[Total de Alunos]]*Tabela15[[#This Row],[TtAlunosPré]]</f>
        <v>54881.677291389693</v>
      </c>
      <c r="T139" s="114">
        <f>Tabela15[[#This Row],[COF_MUN]]/Tabela15[[#This Row],[Total de Alunos]]*Tabela15[[#This Row],[TtAlunos_Básico]]</f>
        <v>0</v>
      </c>
      <c r="U139" s="114">
        <f>Tabela15[[#This Row],[COF_NUTSIII]]/Tabela15[[#This Row],[Total de Alunos]]*Tabela15[[#This Row],[TtAlunos_Básico]]</f>
        <v>215096.79799405645</v>
      </c>
      <c r="V139" s="114">
        <f>Tabela15[[#This Row],[COF_NUTSIII+MUN]]/Tabela15[[#This Row],[Total de Alunos]]*Tabela15[[#This Row],[TtAlunos_Básico]]</f>
        <v>215096.79799405645</v>
      </c>
      <c r="W139" s="114">
        <f>Tabela15[[#This Row],[COF_MUN]]/Tabela15[[#This Row],[Total de Alunos]]*Tabela15[[#This Row],[TtAlunos_Secundário]]</f>
        <v>0</v>
      </c>
      <c r="X139" s="114">
        <f>Tabela15[[#This Row],[COF_NUTSIII]]/Tabela15[[#This Row],[Total de Alunos]]*Tabela15[[#This Row],[TtAlunos_Secundário]]</f>
        <v>61280.43787244858</v>
      </c>
      <c r="Y139" s="114">
        <f>Tabela15[[#This Row],[COF_NUTSIII+MUN]]/Tabela15[[#This Row],[Total de Alunos]]*Tabela15[[#This Row],[TtAlunos_Secundário]]</f>
        <v>61280.43787244858</v>
      </c>
      <c r="AA139" s="146"/>
    </row>
    <row r="140" spans="1:27" x14ac:dyDescent="0.3">
      <c r="A140" s="76">
        <v>406</v>
      </c>
      <c r="B140" s="76" t="s">
        <v>350</v>
      </c>
      <c r="C140" s="76" t="s">
        <v>353</v>
      </c>
      <c r="D140" s="76" t="s">
        <v>408</v>
      </c>
      <c r="E140" s="76" t="s">
        <v>409</v>
      </c>
      <c r="F140" s="76" t="s">
        <v>339</v>
      </c>
      <c r="G140" s="76" t="s">
        <v>298</v>
      </c>
      <c r="H140" s="76" t="s">
        <v>515</v>
      </c>
      <c r="I140" s="76" t="s">
        <v>620</v>
      </c>
      <c r="J140" s="118">
        <v>344103.38</v>
      </c>
      <c r="K140" s="119">
        <v>232016.48111111112</v>
      </c>
      <c r="L140" s="120">
        <v>576119.86111111112</v>
      </c>
      <c r="M140" s="128">
        <v>118</v>
      </c>
      <c r="N140" s="129">
        <v>383</v>
      </c>
      <c r="O140" s="129">
        <v>124</v>
      </c>
      <c r="P140" s="130">
        <v>625</v>
      </c>
      <c r="Q140" s="114">
        <f>Tabela15[[#This Row],[COF_MUN]]/Tabela15[[#This Row],[Total de Alunos]]*Tabela15[[#This Row],[TtAlunosPré]]</f>
        <v>64966.718144000006</v>
      </c>
      <c r="R140" s="114">
        <f>Tabela15[[#This Row],[COF_NUTSIII]]/Tabela15[[#This Row],[Total de Alunos]]*Tabela15[[#This Row],[TtAlunosPré]]</f>
        <v>43804.711633777777</v>
      </c>
      <c r="S140" s="114">
        <f>Tabela15[[#This Row],[COF_NUTSIII+MUN]]/Tabela15[[#This Row],[Total de Alunos]]*Tabela15[[#This Row],[TtAlunosPré]]</f>
        <v>108771.42977777778</v>
      </c>
      <c r="T140" s="114">
        <f>Tabela15[[#This Row],[COF_MUN]]/Tabela15[[#This Row],[Total de Alunos]]*Tabela15[[#This Row],[TtAlunos_Básico]]</f>
        <v>210866.55126400001</v>
      </c>
      <c r="U140" s="114">
        <f>Tabela15[[#This Row],[COF_NUTSIII]]/Tabela15[[#This Row],[Total de Alunos]]*Tabela15[[#This Row],[TtAlunos_Básico]]</f>
        <v>142179.69962488889</v>
      </c>
      <c r="V140" s="114">
        <f>Tabela15[[#This Row],[COF_NUTSIII+MUN]]/Tabela15[[#This Row],[Total de Alunos]]*Tabela15[[#This Row],[TtAlunos_Básico]]</f>
        <v>353046.2508888889</v>
      </c>
      <c r="W140" s="114">
        <f>Tabela15[[#This Row],[COF_MUN]]/Tabela15[[#This Row],[Total de Alunos]]*Tabela15[[#This Row],[TtAlunos_Secundário]]</f>
        <v>68270.110592000012</v>
      </c>
      <c r="X140" s="114">
        <f>Tabela15[[#This Row],[COF_NUTSIII]]/Tabela15[[#This Row],[Total de Alunos]]*Tabela15[[#This Row],[TtAlunos_Secundário]]</f>
        <v>46032.069852444445</v>
      </c>
      <c r="Y140" s="114">
        <f>Tabela15[[#This Row],[COF_NUTSIII+MUN]]/Tabela15[[#This Row],[Total de Alunos]]*Tabela15[[#This Row],[TtAlunos_Secundário]]</f>
        <v>114302.18044444446</v>
      </c>
      <c r="AA140" s="146"/>
    </row>
    <row r="141" spans="1:27" x14ac:dyDescent="0.3">
      <c r="A141" s="76">
        <v>407</v>
      </c>
      <c r="B141" s="76" t="s">
        <v>350</v>
      </c>
      <c r="C141" s="76" t="s">
        <v>353</v>
      </c>
      <c r="D141" s="76" t="s">
        <v>408</v>
      </c>
      <c r="E141" s="76" t="s">
        <v>409</v>
      </c>
      <c r="F141" s="76" t="s">
        <v>339</v>
      </c>
      <c r="G141" s="76" t="s">
        <v>298</v>
      </c>
      <c r="H141" s="76" t="s">
        <v>515</v>
      </c>
      <c r="I141" s="76" t="s">
        <v>621</v>
      </c>
      <c r="J141" s="118">
        <v>341022.98</v>
      </c>
      <c r="K141" s="119">
        <v>232016.48111111112</v>
      </c>
      <c r="L141" s="120">
        <v>573039.4611111111</v>
      </c>
      <c r="M141" s="128">
        <v>420</v>
      </c>
      <c r="N141" s="129">
        <v>1529</v>
      </c>
      <c r="O141" s="129">
        <v>683</v>
      </c>
      <c r="P141" s="130">
        <v>2632</v>
      </c>
      <c r="Q141" s="114">
        <f>Tabela15[[#This Row],[COF_MUN]]/Tabela15[[#This Row],[Total de Alunos]]*Tabela15[[#This Row],[TtAlunosPré]]</f>
        <v>54418.560638297866</v>
      </c>
      <c r="R141" s="114">
        <f>Tabela15[[#This Row],[COF_NUTSIII]]/Tabela15[[#This Row],[Total de Alunos]]*Tabela15[[#This Row],[TtAlunosPré]]</f>
        <v>37023.906560283685</v>
      </c>
      <c r="S141" s="114">
        <f>Tabela15[[#This Row],[COF_NUTSIII+MUN]]/Tabela15[[#This Row],[Total de Alunos]]*Tabela15[[#This Row],[TtAlunosPré]]</f>
        <v>91442.467198581551</v>
      </c>
      <c r="T141" s="114">
        <f>Tabela15[[#This Row],[COF_MUN]]/Tabela15[[#This Row],[Total de Alunos]]*Tabela15[[#This Row],[TtAlunos_Básico]]</f>
        <v>198109.47432370819</v>
      </c>
      <c r="U141" s="114">
        <f>Tabela15[[#This Row],[COF_NUTSIII]]/Tabela15[[#This Row],[Total de Alunos]]*Tabela15[[#This Row],[TtAlunos_Básico]]</f>
        <v>134784.650311128</v>
      </c>
      <c r="V141" s="114">
        <f>Tabela15[[#This Row],[COF_NUTSIII+MUN]]/Tabela15[[#This Row],[Total de Alunos]]*Tabela15[[#This Row],[TtAlunos_Básico]]</f>
        <v>332894.12463483622</v>
      </c>
      <c r="W141" s="114">
        <f>Tabela15[[#This Row],[COF_MUN]]/Tabela15[[#This Row],[Total de Alunos]]*Tabela15[[#This Row],[TtAlunos_Secundário]]</f>
        <v>88494.945037993908</v>
      </c>
      <c r="X141" s="114">
        <f>Tabela15[[#This Row],[COF_NUTSIII]]/Tabela15[[#This Row],[Total de Alunos]]*Tabela15[[#This Row],[TtAlunos_Secundário]]</f>
        <v>60207.924239699423</v>
      </c>
      <c r="Y141" s="114">
        <f>Tabela15[[#This Row],[COF_NUTSIII+MUN]]/Tabela15[[#This Row],[Total de Alunos]]*Tabela15[[#This Row],[TtAlunos_Secundário]]</f>
        <v>148702.86927769333</v>
      </c>
      <c r="AA141" s="146"/>
    </row>
    <row r="142" spans="1:27" x14ac:dyDescent="0.3">
      <c r="A142" s="76">
        <v>408</v>
      </c>
      <c r="B142" s="76" t="s">
        <v>350</v>
      </c>
      <c r="C142" s="76" t="s">
        <v>353</v>
      </c>
      <c r="D142" s="76" t="s">
        <v>408</v>
      </c>
      <c r="E142" s="76" t="s">
        <v>409</v>
      </c>
      <c r="F142" s="76" t="s">
        <v>339</v>
      </c>
      <c r="G142" s="76" t="s">
        <v>298</v>
      </c>
      <c r="H142" s="76" t="s">
        <v>515</v>
      </c>
      <c r="I142" s="76" t="s">
        <v>622</v>
      </c>
      <c r="J142" s="118">
        <v>333418.45</v>
      </c>
      <c r="K142" s="119">
        <v>232016.48111111112</v>
      </c>
      <c r="L142" s="120">
        <v>565434.93111111107</v>
      </c>
      <c r="M142" s="128">
        <v>123</v>
      </c>
      <c r="N142" s="129">
        <v>461</v>
      </c>
      <c r="O142" s="129">
        <v>127</v>
      </c>
      <c r="P142" s="130">
        <v>711</v>
      </c>
      <c r="Q142" s="114">
        <f>Tabela15[[#This Row],[COF_MUN]]/Tabela15[[#This Row],[Total de Alunos]]*Tabela15[[#This Row],[TtAlunosPré]]</f>
        <v>57679.985021097047</v>
      </c>
      <c r="R142" s="114">
        <f>Tabela15[[#This Row],[COF_NUTSIII]]/Tabela15[[#This Row],[Total de Alunos]]*Tabela15[[#This Row],[TtAlunosPré]]</f>
        <v>40137.872259728079</v>
      </c>
      <c r="S142" s="114">
        <f>Tabela15[[#This Row],[COF_NUTSIII+MUN]]/Tabela15[[#This Row],[Total de Alunos]]*Tabela15[[#This Row],[TtAlunosPré]]</f>
        <v>97817.857280825119</v>
      </c>
      <c r="T142" s="114">
        <f>Tabela15[[#This Row],[COF_MUN]]/Tabela15[[#This Row],[Total de Alunos]]*Tabela15[[#This Row],[TtAlunos_Básico]]</f>
        <v>216182.70808720111</v>
      </c>
      <c r="U142" s="114">
        <f>Tabela15[[#This Row],[COF_NUTSIII]]/Tabela15[[#This Row],[Total de Alunos]]*Tabela15[[#This Row],[TtAlunos_Básico]]</f>
        <v>150435.43993280199</v>
      </c>
      <c r="V142" s="114">
        <f>Tabela15[[#This Row],[COF_NUTSIII+MUN]]/Tabela15[[#This Row],[Total de Alunos]]*Tabela15[[#This Row],[TtAlunos_Básico]]</f>
        <v>366618.14802000311</v>
      </c>
      <c r="W142" s="114">
        <f>Tabela15[[#This Row],[COF_MUN]]/Tabela15[[#This Row],[Total de Alunos]]*Tabela15[[#This Row],[TtAlunos_Secundário]]</f>
        <v>59555.756891701829</v>
      </c>
      <c r="X142" s="114">
        <f>Tabela15[[#This Row],[COF_NUTSIII]]/Tabela15[[#This Row],[Total de Alunos]]*Tabela15[[#This Row],[TtAlunos_Secundário]]</f>
        <v>41443.168918581025</v>
      </c>
      <c r="Y142" s="114">
        <f>Tabela15[[#This Row],[COF_NUTSIII+MUN]]/Tabela15[[#This Row],[Total de Alunos]]*Tabela15[[#This Row],[TtAlunos_Secundário]]</f>
        <v>100998.92581028285</v>
      </c>
      <c r="AA142" s="146"/>
    </row>
    <row r="143" spans="1:27" x14ac:dyDescent="0.3">
      <c r="A143" s="76">
        <v>1807</v>
      </c>
      <c r="B143" s="76" t="s">
        <v>350</v>
      </c>
      <c r="C143" s="76" t="s">
        <v>353</v>
      </c>
      <c r="D143" s="76" t="s">
        <v>408</v>
      </c>
      <c r="E143" s="76" t="s">
        <v>409</v>
      </c>
      <c r="F143" s="76" t="s">
        <v>331</v>
      </c>
      <c r="G143" s="76" t="s">
        <v>301</v>
      </c>
      <c r="H143" s="76" t="s">
        <v>513</v>
      </c>
      <c r="I143" s="76" t="s">
        <v>520</v>
      </c>
      <c r="J143" s="118">
        <v>336715.83</v>
      </c>
      <c r="K143" s="119">
        <v>11835.449999999999</v>
      </c>
      <c r="L143" s="120">
        <v>348551.28</v>
      </c>
      <c r="M143" s="128">
        <v>208</v>
      </c>
      <c r="N143" s="129">
        <v>719</v>
      </c>
      <c r="O143" s="129">
        <v>386</v>
      </c>
      <c r="P143" s="130">
        <v>1313</v>
      </c>
      <c r="Q143" s="114">
        <f>Tabela15[[#This Row],[COF_MUN]]/Tabela15[[#This Row],[Total de Alunos]]*Tabela15[[#This Row],[TtAlunosPré]]</f>
        <v>53341.12158415842</v>
      </c>
      <c r="R143" s="114">
        <f>Tabela15[[#This Row],[COF_NUTSIII]]/Tabela15[[#This Row],[Total de Alunos]]*Tabela15[[#This Row],[TtAlunosPré]]</f>
        <v>1874.9227722772275</v>
      </c>
      <c r="S143" s="114">
        <f>Tabela15[[#This Row],[COF_NUTSIII+MUN]]/Tabela15[[#This Row],[Total de Alunos]]*Tabela15[[#This Row],[TtAlunosPré]]</f>
        <v>55216.044356435646</v>
      </c>
      <c r="T143" s="114">
        <f>Tabela15[[#This Row],[COF_MUN]]/Tabela15[[#This Row],[Total de Alunos]]*Tabela15[[#This Row],[TtAlunos_Básico]]</f>
        <v>184385.89624523994</v>
      </c>
      <c r="U143" s="114">
        <f>Tabela15[[#This Row],[COF_NUTSIII]]/Tabela15[[#This Row],[Total de Alunos]]*Tabela15[[#This Row],[TtAlunos_Básico]]</f>
        <v>6481.1032368621472</v>
      </c>
      <c r="V143" s="114">
        <f>Tabela15[[#This Row],[COF_NUTSIII+MUN]]/Tabela15[[#This Row],[Total de Alunos]]*Tabela15[[#This Row],[TtAlunos_Básico]]</f>
        <v>190866.99948210205</v>
      </c>
      <c r="W143" s="114">
        <f>Tabela15[[#This Row],[COF_MUN]]/Tabela15[[#This Row],[Total de Alunos]]*Tabela15[[#This Row],[TtAlunos_Secundário]]</f>
        <v>98988.812170601683</v>
      </c>
      <c r="X143" s="114">
        <f>Tabela15[[#This Row],[COF_NUTSIII]]/Tabela15[[#This Row],[Total de Alunos]]*Tabela15[[#This Row],[TtAlunos_Secundário]]</f>
        <v>3479.4239908606241</v>
      </c>
      <c r="Y143" s="114">
        <f>Tabela15[[#This Row],[COF_NUTSIII+MUN]]/Tabela15[[#This Row],[Total de Alunos]]*Tabela15[[#This Row],[TtAlunos_Secundário]]</f>
        <v>102468.23616146231</v>
      </c>
      <c r="AA143" s="146"/>
    </row>
    <row r="144" spans="1:27" x14ac:dyDescent="0.3">
      <c r="A144" s="76">
        <v>1506</v>
      </c>
      <c r="B144" s="76" t="s">
        <v>350</v>
      </c>
      <c r="C144" s="76" t="s">
        <v>353</v>
      </c>
      <c r="D144" s="76" t="s">
        <v>427</v>
      </c>
      <c r="E144" s="76" t="s">
        <v>428</v>
      </c>
      <c r="F144" s="76" t="s">
        <v>324</v>
      </c>
      <c r="G144" s="76">
        <v>170</v>
      </c>
      <c r="H144" s="76" t="s">
        <v>370</v>
      </c>
      <c r="I144" s="76" t="s">
        <v>436</v>
      </c>
      <c r="J144" s="118">
        <v>108907.01</v>
      </c>
      <c r="K144" s="119">
        <v>0</v>
      </c>
      <c r="L144" s="120">
        <v>108907.01</v>
      </c>
      <c r="M144" s="128">
        <v>1416</v>
      </c>
      <c r="N144" s="129">
        <v>6213</v>
      </c>
      <c r="O144" s="129">
        <v>1532</v>
      </c>
      <c r="P144" s="130">
        <v>9161</v>
      </c>
      <c r="Q144" s="114">
        <f>Tabela15[[#This Row],[COF_MUN]]/Tabela15[[#This Row],[Total de Alunos]]*Tabela15[[#This Row],[TtAlunosPré]]</f>
        <v>16833.569060146274</v>
      </c>
      <c r="R144" s="114">
        <f>Tabela15[[#This Row],[COF_NUTSIII]]/Tabela15[[#This Row],[Total de Alunos]]*Tabela15[[#This Row],[TtAlunosPré]]</f>
        <v>0</v>
      </c>
      <c r="S144" s="114">
        <f>Tabela15[[#This Row],[COF_NUTSIII+MUN]]/Tabela15[[#This Row],[Total de Alunos]]*Tabela15[[#This Row],[TtAlunosPré]]</f>
        <v>16833.569060146274</v>
      </c>
      <c r="T144" s="114">
        <f>Tabela15[[#This Row],[COF_MUN]]/Tabela15[[#This Row],[Total de Alunos]]*Tabela15[[#This Row],[TtAlunos_Básico]]</f>
        <v>73860.850685514684</v>
      </c>
      <c r="U144" s="114">
        <f>Tabela15[[#This Row],[COF_NUTSIII]]/Tabela15[[#This Row],[Total de Alunos]]*Tabela15[[#This Row],[TtAlunos_Básico]]</f>
        <v>0</v>
      </c>
      <c r="V144" s="114">
        <f>Tabela15[[#This Row],[COF_NUTSIII+MUN]]/Tabela15[[#This Row],[Total de Alunos]]*Tabela15[[#This Row],[TtAlunos_Básico]]</f>
        <v>73860.850685514684</v>
      </c>
      <c r="W144" s="114">
        <f>Tabela15[[#This Row],[COF_MUN]]/Tabela15[[#This Row],[Total de Alunos]]*Tabela15[[#This Row],[TtAlunos_Secundário]]</f>
        <v>18212.590254339048</v>
      </c>
      <c r="X144" s="114">
        <f>Tabela15[[#This Row],[COF_NUTSIII]]/Tabela15[[#This Row],[Total de Alunos]]*Tabela15[[#This Row],[TtAlunos_Secundário]]</f>
        <v>0</v>
      </c>
      <c r="Y144" s="114">
        <f>Tabela15[[#This Row],[COF_NUTSIII+MUN]]/Tabela15[[#This Row],[Total de Alunos]]*Tabela15[[#This Row],[TtAlunos_Secundário]]</f>
        <v>18212.590254339048</v>
      </c>
      <c r="AA144" s="146"/>
    </row>
    <row r="145" spans="1:27" x14ac:dyDescent="0.3">
      <c r="A145" s="76">
        <v>1604</v>
      </c>
      <c r="B145" s="76" t="s">
        <v>350</v>
      </c>
      <c r="C145" s="76" t="s">
        <v>353</v>
      </c>
      <c r="D145" s="76" t="s">
        <v>408</v>
      </c>
      <c r="E145" s="76" t="s">
        <v>409</v>
      </c>
      <c r="F145" s="76" t="s">
        <v>29</v>
      </c>
      <c r="G145" s="76">
        <v>111</v>
      </c>
      <c r="H145" s="76" t="s">
        <v>410</v>
      </c>
      <c r="I145" s="76" t="s">
        <v>414</v>
      </c>
      <c r="J145" s="118">
        <v>282126.59000000003</v>
      </c>
      <c r="K145" s="119">
        <v>52435.949000000001</v>
      </c>
      <c r="L145" s="120">
        <v>334562.53900000005</v>
      </c>
      <c r="M145" s="128">
        <v>320</v>
      </c>
      <c r="N145" s="129">
        <v>1099</v>
      </c>
      <c r="O145" s="129">
        <v>573</v>
      </c>
      <c r="P145" s="130">
        <v>1992</v>
      </c>
      <c r="Q145" s="114">
        <f>Tabela15[[#This Row],[COF_MUN]]/Tabela15[[#This Row],[Total de Alunos]]*Tabela15[[#This Row],[TtAlunosPré]]</f>
        <v>45321.540562249</v>
      </c>
      <c r="R145" s="114">
        <f>Tabela15[[#This Row],[COF_NUTSIII]]/Tabela15[[#This Row],[Total de Alunos]]*Tabela15[[#This Row],[TtAlunosPré]]</f>
        <v>8423.4456224899604</v>
      </c>
      <c r="S145" s="114">
        <f>Tabela15[[#This Row],[COF_NUTSIII+MUN]]/Tabela15[[#This Row],[Total de Alunos]]*Tabela15[[#This Row],[TtAlunosPré]]</f>
        <v>53744.986184738962</v>
      </c>
      <c r="T145" s="114">
        <f>Tabela15[[#This Row],[COF_MUN]]/Tabela15[[#This Row],[Total de Alunos]]*Tabela15[[#This Row],[TtAlunos_Básico]]</f>
        <v>155651.16586847391</v>
      </c>
      <c r="U145" s="114">
        <f>Tabela15[[#This Row],[COF_NUTSIII]]/Tabela15[[#This Row],[Total de Alunos]]*Tabela15[[#This Row],[TtAlunos_Básico]]</f>
        <v>28929.271059738956</v>
      </c>
      <c r="V145" s="114">
        <f>Tabela15[[#This Row],[COF_NUTSIII+MUN]]/Tabela15[[#This Row],[Total de Alunos]]*Tabela15[[#This Row],[TtAlunos_Básico]]</f>
        <v>184580.43692821288</v>
      </c>
      <c r="W145" s="114">
        <f>Tabela15[[#This Row],[COF_MUN]]/Tabela15[[#This Row],[Total de Alunos]]*Tabela15[[#This Row],[TtAlunos_Secundário]]</f>
        <v>81153.883569277124</v>
      </c>
      <c r="X145" s="114">
        <f>Tabela15[[#This Row],[COF_NUTSIII]]/Tabela15[[#This Row],[Total de Alunos]]*Tabela15[[#This Row],[TtAlunos_Secundário]]</f>
        <v>15083.232317771084</v>
      </c>
      <c r="Y145" s="114">
        <f>Tabela15[[#This Row],[COF_NUTSIII+MUN]]/Tabela15[[#This Row],[Total de Alunos]]*Tabela15[[#This Row],[TtAlunos_Secundário]]</f>
        <v>96237.115887048203</v>
      </c>
      <c r="AA145" s="146"/>
    </row>
    <row r="146" spans="1:27" x14ac:dyDescent="0.3">
      <c r="A146" s="76">
        <v>809</v>
      </c>
      <c r="B146" s="76" t="s">
        <v>350</v>
      </c>
      <c r="C146" s="76" t="s">
        <v>353</v>
      </c>
      <c r="D146" s="76" t="s">
        <v>321</v>
      </c>
      <c r="E146" s="76" t="s">
        <v>377</v>
      </c>
      <c r="F146" s="76" t="s">
        <v>321</v>
      </c>
      <c r="G146" s="76">
        <v>150</v>
      </c>
      <c r="H146" s="76" t="s">
        <v>378</v>
      </c>
      <c r="I146" s="76" t="s">
        <v>385</v>
      </c>
      <c r="J146" s="118">
        <v>0</v>
      </c>
      <c r="K146" s="119">
        <v>0</v>
      </c>
      <c r="L146" s="120">
        <v>0</v>
      </c>
      <c r="M146" s="128">
        <v>121</v>
      </c>
      <c r="N146" s="129">
        <v>342</v>
      </c>
      <c r="O146" s="129">
        <v>0</v>
      </c>
      <c r="P146" s="130">
        <v>463</v>
      </c>
      <c r="Q146" s="114">
        <f>Tabela15[[#This Row],[COF_MUN]]/Tabela15[[#This Row],[Total de Alunos]]*Tabela15[[#This Row],[TtAlunosPré]]</f>
        <v>0</v>
      </c>
      <c r="R146" s="114">
        <f>Tabela15[[#This Row],[COF_NUTSIII]]/Tabela15[[#This Row],[Total de Alunos]]*Tabela15[[#This Row],[TtAlunosPré]]</f>
        <v>0</v>
      </c>
      <c r="S146" s="114">
        <f>Tabela15[[#This Row],[COF_NUTSIII+MUN]]/Tabela15[[#This Row],[Total de Alunos]]*Tabela15[[#This Row],[TtAlunosPré]]</f>
        <v>0</v>
      </c>
      <c r="T146" s="114">
        <f>Tabela15[[#This Row],[COF_MUN]]/Tabela15[[#This Row],[Total de Alunos]]*Tabela15[[#This Row],[TtAlunos_Básico]]</f>
        <v>0</v>
      </c>
      <c r="U146" s="114">
        <f>Tabela15[[#This Row],[COF_NUTSIII]]/Tabela15[[#This Row],[Total de Alunos]]*Tabela15[[#This Row],[TtAlunos_Básico]]</f>
        <v>0</v>
      </c>
      <c r="V146" s="114">
        <f>Tabela15[[#This Row],[COF_NUTSIII+MUN]]/Tabela15[[#This Row],[Total de Alunos]]*Tabela15[[#This Row],[TtAlunos_Básico]]</f>
        <v>0</v>
      </c>
      <c r="W146" s="114">
        <f>Tabela15[[#This Row],[COF_MUN]]/Tabela15[[#This Row],[Total de Alunos]]*Tabela15[[#This Row],[TtAlunos_Secundário]]</f>
        <v>0</v>
      </c>
      <c r="X146" s="114">
        <f>Tabela15[[#This Row],[COF_NUTSIII]]/Tabela15[[#This Row],[Total de Alunos]]*Tabela15[[#This Row],[TtAlunos_Secundário]]</f>
        <v>0</v>
      </c>
      <c r="Y146" s="114">
        <f>Tabela15[[#This Row],[COF_NUTSIII+MUN]]/Tabela15[[#This Row],[Total de Alunos]]*Tabela15[[#This Row],[TtAlunos_Secundário]]</f>
        <v>0</v>
      </c>
      <c r="AA146" s="146"/>
    </row>
    <row r="147" spans="1:27" x14ac:dyDescent="0.3">
      <c r="A147" s="76">
        <v>1705</v>
      </c>
      <c r="B147" s="76" t="s">
        <v>350</v>
      </c>
      <c r="C147" s="76" t="s">
        <v>353</v>
      </c>
      <c r="D147" s="76" t="s">
        <v>408</v>
      </c>
      <c r="E147" s="76" t="s">
        <v>409</v>
      </c>
      <c r="F147" s="76" t="s">
        <v>326</v>
      </c>
      <c r="G147" s="76">
        <v>119</v>
      </c>
      <c r="H147" s="76" t="s">
        <v>420</v>
      </c>
      <c r="I147" s="76" t="s">
        <v>467</v>
      </c>
      <c r="J147" s="118">
        <v>168210.38</v>
      </c>
      <c r="K147" s="119">
        <v>425629.25624999998</v>
      </c>
      <c r="L147" s="120">
        <v>593839.63624999998</v>
      </c>
      <c r="M147" s="128">
        <v>119</v>
      </c>
      <c r="N147" s="129">
        <v>471</v>
      </c>
      <c r="O147" s="129">
        <v>205</v>
      </c>
      <c r="P147" s="130">
        <v>795</v>
      </c>
      <c r="Q147" s="114">
        <f>Tabela15[[#This Row],[COF_MUN]]/Tabela15[[#This Row],[Total de Alunos]]*Tabela15[[#This Row],[TtAlunosPré]]</f>
        <v>25178.660654088053</v>
      </c>
      <c r="R147" s="114">
        <f>Tabela15[[#This Row],[COF_NUTSIII]]/Tabela15[[#This Row],[Total de Alunos]]*Tabela15[[#This Row],[TtAlunosPré]]</f>
        <v>63710.542759433956</v>
      </c>
      <c r="S147" s="114">
        <f>Tabela15[[#This Row],[COF_NUTSIII+MUN]]/Tabela15[[#This Row],[Total de Alunos]]*Tabela15[[#This Row],[TtAlunosPré]]</f>
        <v>88889.203413522016</v>
      </c>
      <c r="T147" s="114">
        <f>Tabela15[[#This Row],[COF_MUN]]/Tabela15[[#This Row],[Total de Alunos]]*Tabela15[[#This Row],[TtAlunos_Básico]]</f>
        <v>99656.715698113214</v>
      </c>
      <c r="U147" s="114">
        <f>Tabela15[[#This Row],[COF_NUTSIII]]/Tabela15[[#This Row],[Total de Alunos]]*Tabela15[[#This Row],[TtAlunos_Básico]]</f>
        <v>252165.25747641508</v>
      </c>
      <c r="V147" s="114">
        <f>Tabela15[[#This Row],[COF_NUTSIII+MUN]]/Tabela15[[#This Row],[Total de Alunos]]*Tabela15[[#This Row],[TtAlunos_Básico]]</f>
        <v>351821.97317452834</v>
      </c>
      <c r="W147" s="114">
        <f>Tabela15[[#This Row],[COF_MUN]]/Tabela15[[#This Row],[Total de Alunos]]*Tabela15[[#This Row],[TtAlunos_Secundário]]</f>
        <v>43375.003647798745</v>
      </c>
      <c r="X147" s="114">
        <f>Tabela15[[#This Row],[COF_NUTSIII]]/Tabela15[[#This Row],[Total de Alunos]]*Tabela15[[#This Row],[TtAlunos_Secundário]]</f>
        <v>109753.45601415093</v>
      </c>
      <c r="Y147" s="114">
        <f>Tabela15[[#This Row],[COF_NUTSIII+MUN]]/Tabela15[[#This Row],[Total de Alunos]]*Tabela15[[#This Row],[TtAlunos_Secundário]]</f>
        <v>153128.45966194969</v>
      </c>
      <c r="AA147" s="146"/>
    </row>
    <row r="148" spans="1:27" x14ac:dyDescent="0.3">
      <c r="A148" s="76">
        <v>1211</v>
      </c>
      <c r="B148" s="76" t="s">
        <v>350</v>
      </c>
      <c r="C148" s="76" t="s">
        <v>353</v>
      </c>
      <c r="D148" s="76" t="s">
        <v>354</v>
      </c>
      <c r="E148" s="76" t="s">
        <v>355</v>
      </c>
      <c r="F148" s="76" t="s">
        <v>322</v>
      </c>
      <c r="G148" s="76">
        <v>186</v>
      </c>
      <c r="H148" s="76" t="s">
        <v>393</v>
      </c>
      <c r="I148" s="76" t="s">
        <v>404</v>
      </c>
      <c r="J148" s="118">
        <v>0</v>
      </c>
      <c r="K148" s="119">
        <v>30017.989999999998</v>
      </c>
      <c r="L148" s="120">
        <v>30017.989999999998</v>
      </c>
      <c r="M148" s="128">
        <v>64</v>
      </c>
      <c r="N148" s="129">
        <v>265</v>
      </c>
      <c r="O148" s="129">
        <v>0</v>
      </c>
      <c r="P148" s="130">
        <v>329</v>
      </c>
      <c r="Q148" s="114">
        <f>Tabela15[[#This Row],[COF_MUN]]/Tabela15[[#This Row],[Total de Alunos]]*Tabela15[[#This Row],[TtAlunosPré]]</f>
        <v>0</v>
      </c>
      <c r="R148" s="114">
        <f>Tabela15[[#This Row],[COF_NUTSIII]]/Tabela15[[#This Row],[Total de Alunos]]*Tabela15[[#This Row],[TtAlunosPré]]</f>
        <v>5839.3658358662606</v>
      </c>
      <c r="S148" s="114">
        <f>Tabela15[[#This Row],[COF_NUTSIII+MUN]]/Tabela15[[#This Row],[Total de Alunos]]*Tabela15[[#This Row],[TtAlunosPré]]</f>
        <v>5839.3658358662606</v>
      </c>
      <c r="T148" s="114">
        <f>Tabela15[[#This Row],[COF_MUN]]/Tabela15[[#This Row],[Total de Alunos]]*Tabela15[[#This Row],[TtAlunos_Básico]]</f>
        <v>0</v>
      </c>
      <c r="U148" s="114">
        <f>Tabela15[[#This Row],[COF_NUTSIII]]/Tabela15[[#This Row],[Total de Alunos]]*Tabela15[[#This Row],[TtAlunos_Básico]]</f>
        <v>24178.624164133736</v>
      </c>
      <c r="V148" s="114">
        <f>Tabela15[[#This Row],[COF_NUTSIII+MUN]]/Tabela15[[#This Row],[Total de Alunos]]*Tabela15[[#This Row],[TtAlunos_Básico]]</f>
        <v>24178.624164133736</v>
      </c>
      <c r="W148" s="114">
        <f>Tabela15[[#This Row],[COF_MUN]]/Tabela15[[#This Row],[Total de Alunos]]*Tabela15[[#This Row],[TtAlunos_Secundário]]</f>
        <v>0</v>
      </c>
      <c r="X148" s="114">
        <f>Tabela15[[#This Row],[COF_NUTSIII]]/Tabela15[[#This Row],[Total de Alunos]]*Tabela15[[#This Row],[TtAlunos_Secundário]]</f>
        <v>0</v>
      </c>
      <c r="Y148" s="114">
        <f>Tabela15[[#This Row],[COF_NUTSIII+MUN]]/Tabela15[[#This Row],[Total de Alunos]]*Tabela15[[#This Row],[TtAlunos_Secundário]]</f>
        <v>0</v>
      </c>
      <c r="AA148" s="146"/>
    </row>
    <row r="149" spans="1:27" x14ac:dyDescent="0.3">
      <c r="A149" s="76">
        <v>1706</v>
      </c>
      <c r="B149" s="76" t="s">
        <v>350</v>
      </c>
      <c r="C149" s="76" t="s">
        <v>353</v>
      </c>
      <c r="D149" s="76" t="s">
        <v>408</v>
      </c>
      <c r="E149" s="76" t="s">
        <v>409</v>
      </c>
      <c r="F149" s="76" t="s">
        <v>323</v>
      </c>
      <c r="G149" s="76" t="s">
        <v>300</v>
      </c>
      <c r="H149" s="76" t="s">
        <v>420</v>
      </c>
      <c r="I149" s="76" t="s">
        <v>423</v>
      </c>
      <c r="J149" s="118">
        <v>765613.18</v>
      </c>
      <c r="K149" s="119">
        <v>29750</v>
      </c>
      <c r="L149" s="120">
        <v>795363.18</v>
      </c>
      <c r="M149" s="128">
        <v>122</v>
      </c>
      <c r="N149" s="129">
        <v>489</v>
      </c>
      <c r="O149" s="129">
        <v>174</v>
      </c>
      <c r="P149" s="130">
        <v>785</v>
      </c>
      <c r="Q149" s="114">
        <f>Tabela15[[#This Row],[COF_MUN]]/Tabela15[[#This Row],[Total de Alunos]]*Tabela15[[#This Row],[TtAlunosPré]]</f>
        <v>118987.01650955415</v>
      </c>
      <c r="R149" s="114">
        <f>Tabela15[[#This Row],[COF_NUTSIII]]/Tabela15[[#This Row],[Total de Alunos]]*Tabela15[[#This Row],[TtAlunosPré]]</f>
        <v>4623.5668789808915</v>
      </c>
      <c r="S149" s="114">
        <f>Tabela15[[#This Row],[COF_NUTSIII+MUN]]/Tabela15[[#This Row],[Total de Alunos]]*Tabela15[[#This Row],[TtAlunosPré]]</f>
        <v>123610.58338853504</v>
      </c>
      <c r="T149" s="114">
        <f>Tabela15[[#This Row],[COF_MUN]]/Tabela15[[#This Row],[Total de Alunos]]*Tabela15[[#This Row],[TtAlunos_Básico]]</f>
        <v>476923.36945222935</v>
      </c>
      <c r="U149" s="114">
        <f>Tabela15[[#This Row],[COF_NUTSIII]]/Tabela15[[#This Row],[Total de Alunos]]*Tabela15[[#This Row],[TtAlunos_Básico]]</f>
        <v>18532.165605095539</v>
      </c>
      <c r="V149" s="114">
        <f>Tabela15[[#This Row],[COF_NUTSIII+MUN]]/Tabela15[[#This Row],[Total de Alunos]]*Tabela15[[#This Row],[TtAlunos_Básico]]</f>
        <v>495455.53505732492</v>
      </c>
      <c r="W149" s="114">
        <f>Tabela15[[#This Row],[COF_MUN]]/Tabela15[[#This Row],[Total de Alunos]]*Tabela15[[#This Row],[TtAlunos_Secundário]]</f>
        <v>169702.79403821658</v>
      </c>
      <c r="X149" s="114">
        <f>Tabela15[[#This Row],[COF_NUTSIII]]/Tabela15[[#This Row],[Total de Alunos]]*Tabela15[[#This Row],[TtAlunos_Secundário]]</f>
        <v>6594.267515923566</v>
      </c>
      <c r="Y149" s="114">
        <f>Tabela15[[#This Row],[COF_NUTSIII+MUN]]/Tabela15[[#This Row],[Total de Alunos]]*Tabela15[[#This Row],[TtAlunos_Secundário]]</f>
        <v>176297.06155414015</v>
      </c>
      <c r="AA149" s="146"/>
    </row>
    <row r="150" spans="1:27" x14ac:dyDescent="0.3">
      <c r="A150" s="76">
        <v>706</v>
      </c>
      <c r="B150" s="76" t="s">
        <v>350</v>
      </c>
      <c r="C150" s="76" t="s">
        <v>353</v>
      </c>
      <c r="D150" s="76" t="s">
        <v>354</v>
      </c>
      <c r="E150" s="76" t="s">
        <v>355</v>
      </c>
      <c r="F150" s="76" t="s">
        <v>319</v>
      </c>
      <c r="G150" s="76">
        <v>187</v>
      </c>
      <c r="H150" s="76" t="s">
        <v>356</v>
      </c>
      <c r="I150" s="76" t="s">
        <v>361</v>
      </c>
      <c r="J150" s="118">
        <v>756384.4</v>
      </c>
      <c r="K150" s="119">
        <v>40190.05071428571</v>
      </c>
      <c r="L150" s="120">
        <v>796574.45071428572</v>
      </c>
      <c r="M150" s="128">
        <v>340</v>
      </c>
      <c r="N150" s="129">
        <v>1138</v>
      </c>
      <c r="O150" s="129">
        <v>330</v>
      </c>
      <c r="P150" s="130">
        <v>1808</v>
      </c>
      <c r="Q150" s="114">
        <f>Tabela15[[#This Row],[COF_MUN]]/Tabela15[[#This Row],[Total de Alunos]]*Tabela15[[#This Row],[TtAlunosPré]]</f>
        <v>142240.42920353982</v>
      </c>
      <c r="R150" s="114">
        <f>Tabela15[[#This Row],[COF_NUTSIII]]/Tabela15[[#This Row],[Total de Alunos]]*Tabela15[[#This Row],[TtAlunosPré]]</f>
        <v>7557.8635192793927</v>
      </c>
      <c r="S150" s="114">
        <f>Tabela15[[#This Row],[COF_NUTSIII+MUN]]/Tabela15[[#This Row],[Total de Alunos]]*Tabela15[[#This Row],[TtAlunosPré]]</f>
        <v>149798.2927228192</v>
      </c>
      <c r="T150" s="114">
        <f>Tabela15[[#This Row],[COF_MUN]]/Tabela15[[#This Row],[Total de Alunos]]*Tabela15[[#This Row],[TtAlunos_Básico]]</f>
        <v>476087.08362831856</v>
      </c>
      <c r="U150" s="114">
        <f>Tabela15[[#This Row],[COF_NUTSIII]]/Tabela15[[#This Row],[Total de Alunos]]*Tabela15[[#This Row],[TtAlunos_Básico]]</f>
        <v>25296.613779235144</v>
      </c>
      <c r="V150" s="114">
        <f>Tabela15[[#This Row],[COF_NUTSIII+MUN]]/Tabela15[[#This Row],[Total de Alunos]]*Tabela15[[#This Row],[TtAlunos_Básico]]</f>
        <v>501383.69740755373</v>
      </c>
      <c r="W150" s="114">
        <f>Tabela15[[#This Row],[COF_MUN]]/Tabela15[[#This Row],[Total de Alunos]]*Tabela15[[#This Row],[TtAlunos_Secundário]]</f>
        <v>138056.88716814161</v>
      </c>
      <c r="X150" s="114">
        <f>Tabela15[[#This Row],[COF_NUTSIII]]/Tabela15[[#This Row],[Total de Alunos]]*Tabela15[[#This Row],[TtAlunos_Secundário]]</f>
        <v>7335.573415771175</v>
      </c>
      <c r="Y150" s="114">
        <f>Tabela15[[#This Row],[COF_NUTSIII+MUN]]/Tabela15[[#This Row],[Total de Alunos]]*Tabela15[[#This Row],[TtAlunos_Secundário]]</f>
        <v>145392.46058391276</v>
      </c>
      <c r="AA150" s="146"/>
    </row>
    <row r="151" spans="1:27" x14ac:dyDescent="0.3">
      <c r="A151" s="76">
        <v>610</v>
      </c>
      <c r="B151" s="76" t="s">
        <v>350</v>
      </c>
      <c r="C151" s="76" t="s">
        <v>353</v>
      </c>
      <c r="D151" s="76" t="s">
        <v>484</v>
      </c>
      <c r="E151" s="76" t="s">
        <v>485</v>
      </c>
      <c r="F151" s="76" t="s">
        <v>336</v>
      </c>
      <c r="G151" s="76" t="s">
        <v>314</v>
      </c>
      <c r="H151" s="76" t="s">
        <v>579</v>
      </c>
      <c r="I151" s="76" t="s">
        <v>589</v>
      </c>
      <c r="J151" s="118">
        <v>0</v>
      </c>
      <c r="K151" s="119">
        <v>331258.91315789474</v>
      </c>
      <c r="L151" s="120">
        <v>331258.91315789474</v>
      </c>
      <c r="M151" s="128">
        <v>448</v>
      </c>
      <c r="N151" s="129">
        <v>1509</v>
      </c>
      <c r="O151" s="129">
        <v>408</v>
      </c>
      <c r="P151" s="130">
        <v>2365</v>
      </c>
      <c r="Q151" s="114">
        <f>Tabela15[[#This Row],[COF_MUN]]/Tabela15[[#This Row],[Total de Alunos]]*Tabela15[[#This Row],[TtAlunosPré]]</f>
        <v>0</v>
      </c>
      <c r="R151" s="114">
        <f>Tabela15[[#This Row],[COF_NUTSIII]]/Tabela15[[#This Row],[Total de Alunos]]*Tabela15[[#This Row],[TtAlunosPré]]</f>
        <v>62750.102788472235</v>
      </c>
      <c r="S151" s="114">
        <f>Tabela15[[#This Row],[COF_NUTSIII+MUN]]/Tabela15[[#This Row],[Total de Alunos]]*Tabela15[[#This Row],[TtAlunosPré]]</f>
        <v>62750.102788472235</v>
      </c>
      <c r="T151" s="114">
        <f>Tabela15[[#This Row],[COF_MUN]]/Tabela15[[#This Row],[Total de Alunos]]*Tabela15[[#This Row],[TtAlunos_Básico]]</f>
        <v>0</v>
      </c>
      <c r="U151" s="114">
        <f>Tabela15[[#This Row],[COF_NUTSIII]]/Tabela15[[#This Row],[Total de Alunos]]*Tabela15[[#This Row],[TtAlunos_Básico]]</f>
        <v>211361.39532992098</v>
      </c>
      <c r="V151" s="114">
        <f>Tabela15[[#This Row],[COF_NUTSIII+MUN]]/Tabela15[[#This Row],[Total de Alunos]]*Tabela15[[#This Row],[TtAlunos_Básico]]</f>
        <v>211361.39532992098</v>
      </c>
      <c r="W151" s="114">
        <f>Tabela15[[#This Row],[COF_MUN]]/Tabela15[[#This Row],[Total de Alunos]]*Tabela15[[#This Row],[TtAlunos_Secundário]]</f>
        <v>0</v>
      </c>
      <c r="X151" s="114">
        <f>Tabela15[[#This Row],[COF_NUTSIII]]/Tabela15[[#This Row],[Total de Alunos]]*Tabela15[[#This Row],[TtAlunos_Secundário]]</f>
        <v>57147.415039501495</v>
      </c>
      <c r="Y151" s="114">
        <f>Tabela15[[#This Row],[COF_NUTSIII+MUN]]/Tabela15[[#This Row],[Total de Alunos]]*Tabela15[[#This Row],[TtAlunos_Secundário]]</f>
        <v>57147.415039501495</v>
      </c>
      <c r="AA151" s="146"/>
    </row>
    <row r="152" spans="1:27" x14ac:dyDescent="0.3">
      <c r="A152" s="76">
        <v>1507</v>
      </c>
      <c r="B152" s="76" t="s">
        <v>350</v>
      </c>
      <c r="C152" s="76" t="s">
        <v>353</v>
      </c>
      <c r="D152" s="76" t="s">
        <v>427</v>
      </c>
      <c r="E152" s="76" t="s">
        <v>428</v>
      </c>
      <c r="F152" s="76" t="s">
        <v>324</v>
      </c>
      <c r="G152" s="76">
        <v>170</v>
      </c>
      <c r="H152" s="76" t="s">
        <v>370</v>
      </c>
      <c r="I152" s="76" t="s">
        <v>437</v>
      </c>
      <c r="J152" s="118">
        <v>550005.25</v>
      </c>
      <c r="K152" s="119">
        <v>0</v>
      </c>
      <c r="L152" s="120">
        <v>550005.25</v>
      </c>
      <c r="M152" s="128">
        <v>1456</v>
      </c>
      <c r="N152" s="129">
        <v>5398</v>
      </c>
      <c r="O152" s="129">
        <v>1561</v>
      </c>
      <c r="P152" s="130">
        <v>8415</v>
      </c>
      <c r="Q152" s="114">
        <f>Tabela15[[#This Row],[COF_MUN]]/Tabela15[[#This Row],[Total de Alunos]]*Tabela15[[#This Row],[TtAlunosPré]]</f>
        <v>95164.307070707058</v>
      </c>
      <c r="R152" s="114">
        <f>Tabela15[[#This Row],[COF_NUTSIII]]/Tabela15[[#This Row],[Total de Alunos]]*Tabela15[[#This Row],[TtAlunosPré]]</f>
        <v>0</v>
      </c>
      <c r="S152" s="114">
        <f>Tabela15[[#This Row],[COF_NUTSIII+MUN]]/Tabela15[[#This Row],[Total de Alunos]]*Tabela15[[#This Row],[TtAlunosPré]]</f>
        <v>95164.307070707058</v>
      </c>
      <c r="T152" s="114">
        <f>Tabela15[[#This Row],[COF_MUN]]/Tabela15[[#This Row],[Total de Alunos]]*Tabela15[[#This Row],[TtAlunos_Básico]]</f>
        <v>352813.82525252522</v>
      </c>
      <c r="U152" s="114">
        <f>Tabela15[[#This Row],[COF_NUTSIII]]/Tabela15[[#This Row],[Total de Alunos]]*Tabela15[[#This Row],[TtAlunos_Básico]]</f>
        <v>0</v>
      </c>
      <c r="V152" s="114">
        <f>Tabela15[[#This Row],[COF_NUTSIII+MUN]]/Tabela15[[#This Row],[Total de Alunos]]*Tabela15[[#This Row],[TtAlunos_Básico]]</f>
        <v>352813.82525252522</v>
      </c>
      <c r="W152" s="114">
        <f>Tabela15[[#This Row],[COF_MUN]]/Tabela15[[#This Row],[Total de Alunos]]*Tabela15[[#This Row],[TtAlunos_Secundário]]</f>
        <v>102027.11767676767</v>
      </c>
      <c r="X152" s="114">
        <f>Tabela15[[#This Row],[COF_NUTSIII]]/Tabela15[[#This Row],[Total de Alunos]]*Tabela15[[#This Row],[TtAlunos_Secundário]]</f>
        <v>0</v>
      </c>
      <c r="Y152" s="114">
        <f>Tabela15[[#This Row],[COF_NUTSIII+MUN]]/Tabela15[[#This Row],[Total de Alunos]]*Tabela15[[#This Row],[TtAlunos_Secundário]]</f>
        <v>102027.11767676767</v>
      </c>
      <c r="AA152" s="146"/>
    </row>
    <row r="153" spans="1:27" x14ac:dyDescent="0.3">
      <c r="A153" s="76">
        <v>707</v>
      </c>
      <c r="B153" s="76" t="s">
        <v>350</v>
      </c>
      <c r="C153" s="76" t="s">
        <v>353</v>
      </c>
      <c r="D153" s="76" t="s">
        <v>354</v>
      </c>
      <c r="E153" s="76" t="s">
        <v>355</v>
      </c>
      <c r="F153" s="76" t="s">
        <v>319</v>
      </c>
      <c r="G153" s="76">
        <v>187</v>
      </c>
      <c r="H153" s="76" t="s">
        <v>356</v>
      </c>
      <c r="I153" s="76" t="s">
        <v>362</v>
      </c>
      <c r="J153" s="118">
        <v>355161.27</v>
      </c>
      <c r="K153" s="119">
        <v>40190.05071428571</v>
      </c>
      <c r="L153" s="120">
        <v>395351.32071428571</v>
      </c>
      <c r="M153" s="128">
        <v>76</v>
      </c>
      <c r="N153" s="129">
        <v>255</v>
      </c>
      <c r="O153" s="129">
        <v>56</v>
      </c>
      <c r="P153" s="130">
        <v>387</v>
      </c>
      <c r="Q153" s="114">
        <f>Tabela15[[#This Row],[COF_MUN]]/Tabela15[[#This Row],[Total de Alunos]]*Tabela15[[#This Row],[TtAlunosPré]]</f>
        <v>69747.43286821706</v>
      </c>
      <c r="R153" s="114">
        <f>Tabela15[[#This Row],[COF_NUTSIII]]/Tabela15[[#This Row],[Total de Alunos]]*Tabela15[[#This Row],[TtAlunosPré]]</f>
        <v>7892.6197785160566</v>
      </c>
      <c r="S153" s="114">
        <f>Tabela15[[#This Row],[COF_NUTSIII+MUN]]/Tabela15[[#This Row],[Total de Alunos]]*Tabela15[[#This Row],[TtAlunosPré]]</f>
        <v>77640.052646733107</v>
      </c>
      <c r="T153" s="114">
        <f>Tabela15[[#This Row],[COF_MUN]]/Tabela15[[#This Row],[Total de Alunos]]*Tabela15[[#This Row],[TtAlunos_Básico]]</f>
        <v>234020.99186046512</v>
      </c>
      <c r="U153" s="114">
        <f>Tabela15[[#This Row],[COF_NUTSIII]]/Tabela15[[#This Row],[Total de Alunos]]*Tabela15[[#This Row],[TtAlunos_Básico]]</f>
        <v>26481.816362126243</v>
      </c>
      <c r="V153" s="114">
        <f>Tabela15[[#This Row],[COF_NUTSIII+MUN]]/Tabela15[[#This Row],[Total de Alunos]]*Tabela15[[#This Row],[TtAlunos_Básico]]</f>
        <v>260502.80822259135</v>
      </c>
      <c r="W153" s="114">
        <f>Tabela15[[#This Row],[COF_MUN]]/Tabela15[[#This Row],[Total de Alunos]]*Tabela15[[#This Row],[TtAlunos_Secundário]]</f>
        <v>51392.845271317834</v>
      </c>
      <c r="X153" s="114">
        <f>Tabela15[[#This Row],[COF_NUTSIII]]/Tabela15[[#This Row],[Total de Alunos]]*Tabela15[[#This Row],[TtAlunos_Secundário]]</f>
        <v>5815.61457364341</v>
      </c>
      <c r="Y153" s="114">
        <f>Tabela15[[#This Row],[COF_NUTSIII+MUN]]/Tabela15[[#This Row],[Total de Alunos]]*Tabela15[[#This Row],[TtAlunos_Secundário]]</f>
        <v>57208.459844961239</v>
      </c>
      <c r="AA153" s="146"/>
    </row>
    <row r="154" spans="1:27" x14ac:dyDescent="0.3">
      <c r="A154" s="76">
        <v>1808</v>
      </c>
      <c r="B154" s="76" t="s">
        <v>350</v>
      </c>
      <c r="C154" s="76" t="s">
        <v>353</v>
      </c>
      <c r="D154" s="76" t="s">
        <v>484</v>
      </c>
      <c r="E154" s="76" t="s">
        <v>485</v>
      </c>
      <c r="F154" s="76" t="s">
        <v>336</v>
      </c>
      <c r="G154" s="76" t="s">
        <v>314</v>
      </c>
      <c r="H154" s="76" t="s">
        <v>513</v>
      </c>
      <c r="I154" s="76" t="s">
        <v>590</v>
      </c>
      <c r="J154" s="118">
        <v>0</v>
      </c>
      <c r="K154" s="119">
        <v>331258.91315789474</v>
      </c>
      <c r="L154" s="120">
        <v>331258.91315789474</v>
      </c>
      <c r="M154" s="128">
        <v>157</v>
      </c>
      <c r="N154" s="129">
        <v>560</v>
      </c>
      <c r="O154" s="129">
        <v>195</v>
      </c>
      <c r="P154" s="130">
        <v>912</v>
      </c>
      <c r="Q154" s="114">
        <f>Tabela15[[#This Row],[COF_MUN]]/Tabela15[[#This Row],[Total de Alunos]]*Tabela15[[#This Row],[TtAlunosPré]]</f>
        <v>0</v>
      </c>
      <c r="R154" s="114">
        <f>Tabela15[[#This Row],[COF_NUTSIII]]/Tabela15[[#This Row],[Total de Alunos]]*Tabela15[[#This Row],[TtAlunosPré]]</f>
        <v>57025.931322137578</v>
      </c>
      <c r="S154" s="114">
        <f>Tabela15[[#This Row],[COF_NUTSIII+MUN]]/Tabela15[[#This Row],[Total de Alunos]]*Tabela15[[#This Row],[TtAlunosPré]]</f>
        <v>57025.931322137578</v>
      </c>
      <c r="T154" s="114">
        <f>Tabela15[[#This Row],[COF_MUN]]/Tabela15[[#This Row],[Total de Alunos]]*Tabela15[[#This Row],[TtAlunos_Básico]]</f>
        <v>0</v>
      </c>
      <c r="U154" s="114">
        <f>Tabela15[[#This Row],[COF_NUTSIII]]/Tabela15[[#This Row],[Total de Alunos]]*Tabela15[[#This Row],[TtAlunos_Básico]]</f>
        <v>203404.59579870728</v>
      </c>
      <c r="V154" s="114">
        <f>Tabela15[[#This Row],[COF_NUTSIII+MUN]]/Tabela15[[#This Row],[Total de Alunos]]*Tabela15[[#This Row],[TtAlunos_Básico]]</f>
        <v>203404.59579870728</v>
      </c>
      <c r="W154" s="114">
        <f>Tabela15[[#This Row],[COF_MUN]]/Tabela15[[#This Row],[Total de Alunos]]*Tabela15[[#This Row],[TtAlunos_Secundário]]</f>
        <v>0</v>
      </c>
      <c r="X154" s="114">
        <f>Tabela15[[#This Row],[COF_NUTSIII]]/Tabela15[[#This Row],[Total de Alunos]]*Tabela15[[#This Row],[TtAlunos_Secundário]]</f>
        <v>70828.386037049859</v>
      </c>
      <c r="Y154" s="114">
        <f>Tabela15[[#This Row],[COF_NUTSIII+MUN]]/Tabela15[[#This Row],[Total de Alunos]]*Tabela15[[#This Row],[TtAlunos_Secundário]]</f>
        <v>70828.386037049859</v>
      </c>
      <c r="AA154" s="146"/>
    </row>
    <row r="155" spans="1:27" x14ac:dyDescent="0.3">
      <c r="A155" s="76">
        <v>210</v>
      </c>
      <c r="B155" s="76" t="s">
        <v>350</v>
      </c>
      <c r="C155" s="76" t="s">
        <v>353</v>
      </c>
      <c r="D155" s="76" t="s">
        <v>354</v>
      </c>
      <c r="E155" s="76" t="s">
        <v>355</v>
      </c>
      <c r="F155" s="76" t="s">
        <v>327</v>
      </c>
      <c r="G155" s="76">
        <v>184</v>
      </c>
      <c r="H155" s="76" t="s">
        <v>373</v>
      </c>
      <c r="I155" s="76" t="s">
        <v>480</v>
      </c>
      <c r="J155" s="118">
        <v>229520.92</v>
      </c>
      <c r="K155" s="119">
        <v>58442.553846153845</v>
      </c>
      <c r="L155" s="120">
        <v>287963.47384615388</v>
      </c>
      <c r="M155" s="128">
        <v>382</v>
      </c>
      <c r="N155" s="129">
        <v>1318</v>
      </c>
      <c r="O155" s="129">
        <v>455</v>
      </c>
      <c r="P155" s="130">
        <v>2155</v>
      </c>
      <c r="Q155" s="114">
        <f>Tabela15[[#This Row],[COF_MUN]]/Tabela15[[#This Row],[Total de Alunos]]*Tabela15[[#This Row],[TtAlunosPré]]</f>
        <v>40685.378858468677</v>
      </c>
      <c r="R155" s="114">
        <f>Tabela15[[#This Row],[COF_NUTSIII]]/Tabela15[[#This Row],[Total de Alunos]]*Tabela15[[#This Row],[TtAlunosPré]]</f>
        <v>10359.654556487596</v>
      </c>
      <c r="S155" s="114">
        <f>Tabela15[[#This Row],[COF_NUTSIII+MUN]]/Tabela15[[#This Row],[Total de Alunos]]*Tabela15[[#This Row],[TtAlunosPré]]</f>
        <v>51045.033414956277</v>
      </c>
      <c r="T155" s="114">
        <f>Tabela15[[#This Row],[COF_MUN]]/Tabela15[[#This Row],[Total de Alunos]]*Tabela15[[#This Row],[TtAlunos_Básico]]</f>
        <v>140375.20768445477</v>
      </c>
      <c r="U155" s="114">
        <f>Tabela15[[#This Row],[COF_NUTSIII]]/Tabela15[[#This Row],[Total de Alunos]]*Tabela15[[#This Row],[TtAlunos_Básico]]</f>
        <v>35743.520171336786</v>
      </c>
      <c r="V155" s="114">
        <f>Tabela15[[#This Row],[COF_NUTSIII+MUN]]/Tabela15[[#This Row],[Total de Alunos]]*Tabela15[[#This Row],[TtAlunos_Básico]]</f>
        <v>176118.72785579157</v>
      </c>
      <c r="W155" s="114">
        <f>Tabela15[[#This Row],[COF_MUN]]/Tabela15[[#This Row],[Total de Alunos]]*Tabela15[[#This Row],[TtAlunos_Secundário]]</f>
        <v>48460.333457076566</v>
      </c>
      <c r="X155" s="114">
        <f>Tabela15[[#This Row],[COF_NUTSIII]]/Tabela15[[#This Row],[Total de Alunos]]*Tabela15[[#This Row],[TtAlunos_Secundário]]</f>
        <v>12339.379118329467</v>
      </c>
      <c r="Y155" s="114">
        <f>Tabela15[[#This Row],[COF_NUTSIII+MUN]]/Tabela15[[#This Row],[Total de Alunos]]*Tabela15[[#This Row],[TtAlunos_Secundário]]</f>
        <v>60799.71257540604</v>
      </c>
      <c r="AA155" s="146"/>
    </row>
    <row r="156" spans="1:27" x14ac:dyDescent="0.3">
      <c r="A156" s="76">
        <v>708</v>
      </c>
      <c r="B156" s="76" t="s">
        <v>350</v>
      </c>
      <c r="C156" s="76" t="s">
        <v>353</v>
      </c>
      <c r="D156" s="76" t="s">
        <v>354</v>
      </c>
      <c r="E156" s="76" t="s">
        <v>355</v>
      </c>
      <c r="F156" s="76" t="s">
        <v>319</v>
      </c>
      <c r="G156" s="76">
        <v>187</v>
      </c>
      <c r="H156" s="76" t="s">
        <v>356</v>
      </c>
      <c r="I156" s="76" t="s">
        <v>363</v>
      </c>
      <c r="J156" s="118">
        <v>135812.1</v>
      </c>
      <c r="K156" s="119">
        <v>40190.05071428571</v>
      </c>
      <c r="L156" s="120">
        <v>176002.15071428573</v>
      </c>
      <c r="M156" s="128">
        <v>67</v>
      </c>
      <c r="N156" s="129">
        <v>203</v>
      </c>
      <c r="O156" s="129">
        <v>0</v>
      </c>
      <c r="P156" s="130">
        <v>270</v>
      </c>
      <c r="Q156" s="114">
        <f>Tabela15[[#This Row],[COF_MUN]]/Tabela15[[#This Row],[Total de Alunos]]*Tabela15[[#This Row],[TtAlunosPré]]</f>
        <v>33701.521111111113</v>
      </c>
      <c r="R156" s="114">
        <f>Tabela15[[#This Row],[COF_NUTSIII]]/Tabela15[[#This Row],[Total de Alunos]]*Tabela15[[#This Row],[TtAlunosPré]]</f>
        <v>9973.0866587301571</v>
      </c>
      <c r="S156" s="114">
        <f>Tabela15[[#This Row],[COF_NUTSIII+MUN]]/Tabela15[[#This Row],[Total de Alunos]]*Tabela15[[#This Row],[TtAlunosPré]]</f>
        <v>43674.607769841277</v>
      </c>
      <c r="T156" s="114">
        <f>Tabela15[[#This Row],[COF_MUN]]/Tabela15[[#This Row],[Total de Alunos]]*Tabela15[[#This Row],[TtAlunos_Básico]]</f>
        <v>102110.57888888889</v>
      </c>
      <c r="U156" s="114">
        <f>Tabela15[[#This Row],[COF_NUTSIII]]/Tabela15[[#This Row],[Total de Alunos]]*Tabela15[[#This Row],[TtAlunos_Básico]]</f>
        <v>30216.964055555552</v>
      </c>
      <c r="V156" s="114">
        <f>Tabela15[[#This Row],[COF_NUTSIII+MUN]]/Tabela15[[#This Row],[Total de Alunos]]*Tabela15[[#This Row],[TtAlunos_Básico]]</f>
        <v>132327.54294444446</v>
      </c>
      <c r="W156" s="114">
        <f>Tabela15[[#This Row],[COF_MUN]]/Tabela15[[#This Row],[Total de Alunos]]*Tabela15[[#This Row],[TtAlunos_Secundário]]</f>
        <v>0</v>
      </c>
      <c r="X156" s="114">
        <f>Tabela15[[#This Row],[COF_NUTSIII]]/Tabela15[[#This Row],[Total de Alunos]]*Tabela15[[#This Row],[TtAlunos_Secundário]]</f>
        <v>0</v>
      </c>
      <c r="Y156" s="114">
        <f>Tabela15[[#This Row],[COF_NUTSIII+MUN]]/Tabela15[[#This Row],[Total de Alunos]]*Tabela15[[#This Row],[TtAlunos_Secundário]]</f>
        <v>0</v>
      </c>
      <c r="AA156" s="146"/>
    </row>
    <row r="157" spans="1:27" x14ac:dyDescent="0.3">
      <c r="A157" s="76">
        <v>1707</v>
      </c>
      <c r="B157" s="76" t="s">
        <v>350</v>
      </c>
      <c r="C157" s="76" t="s">
        <v>353</v>
      </c>
      <c r="D157" s="76" t="s">
        <v>408</v>
      </c>
      <c r="E157" s="76" t="s">
        <v>409</v>
      </c>
      <c r="F157" s="76" t="s">
        <v>331</v>
      </c>
      <c r="G157" s="76" t="s">
        <v>301</v>
      </c>
      <c r="H157" s="76" t="s">
        <v>420</v>
      </c>
      <c r="I157" s="76" t="s">
        <v>521</v>
      </c>
      <c r="J157" s="118">
        <v>256777.61</v>
      </c>
      <c r="K157" s="119">
        <v>11835.449999999999</v>
      </c>
      <c r="L157" s="120">
        <v>268613.06</v>
      </c>
      <c r="M157" s="128">
        <v>84</v>
      </c>
      <c r="N157" s="129">
        <v>341</v>
      </c>
      <c r="O157" s="129">
        <v>237</v>
      </c>
      <c r="P157" s="130">
        <v>662</v>
      </c>
      <c r="Q157" s="114">
        <f>Tabela15[[#This Row],[COF_MUN]]/Tabela15[[#This Row],[Total de Alunos]]*Tabela15[[#This Row],[TtAlunosPré]]</f>
        <v>32582.053232628394</v>
      </c>
      <c r="R157" s="114">
        <f>Tabela15[[#This Row],[COF_NUTSIII]]/Tabela15[[#This Row],[Total de Alunos]]*Tabela15[[#This Row],[TtAlunosPré]]</f>
        <v>1501.7791540785497</v>
      </c>
      <c r="S157" s="114">
        <f>Tabela15[[#This Row],[COF_NUTSIII+MUN]]/Tabela15[[#This Row],[Total de Alunos]]*Tabela15[[#This Row],[TtAlunosPré]]</f>
        <v>34083.832386706948</v>
      </c>
      <c r="T157" s="114">
        <f>Tabela15[[#This Row],[COF_MUN]]/Tabela15[[#This Row],[Total de Alunos]]*Tabela15[[#This Row],[TtAlunos_Básico]]</f>
        <v>132267.62086102719</v>
      </c>
      <c r="U157" s="114">
        <f>Tabela15[[#This Row],[COF_NUTSIII]]/Tabela15[[#This Row],[Total de Alunos]]*Tabela15[[#This Row],[TtAlunos_Básico]]</f>
        <v>6096.5082326283982</v>
      </c>
      <c r="V157" s="114">
        <f>Tabela15[[#This Row],[COF_NUTSIII+MUN]]/Tabela15[[#This Row],[Total de Alunos]]*Tabela15[[#This Row],[TtAlunos_Básico]]</f>
        <v>138364.12909365559</v>
      </c>
      <c r="W157" s="114">
        <f>Tabela15[[#This Row],[COF_MUN]]/Tabela15[[#This Row],[Total de Alunos]]*Tabela15[[#This Row],[TtAlunos_Secundário]]</f>
        <v>91927.935906344399</v>
      </c>
      <c r="X157" s="114">
        <f>Tabela15[[#This Row],[COF_NUTSIII]]/Tabela15[[#This Row],[Total de Alunos]]*Tabela15[[#This Row],[TtAlunos_Secundário]]</f>
        <v>4237.1626132930514</v>
      </c>
      <c r="Y157" s="114">
        <f>Tabela15[[#This Row],[COF_NUTSIII+MUN]]/Tabela15[[#This Row],[Total de Alunos]]*Tabela15[[#This Row],[TtAlunos_Secundário]]</f>
        <v>96165.098519637453</v>
      </c>
      <c r="AA157" s="146"/>
    </row>
    <row r="158" spans="1:27" x14ac:dyDescent="0.3">
      <c r="A158" s="76">
        <v>112</v>
      </c>
      <c r="B158" s="76" t="s">
        <v>350</v>
      </c>
      <c r="C158" s="76" t="s">
        <v>353</v>
      </c>
      <c r="D158" s="76" t="s">
        <v>484</v>
      </c>
      <c r="E158" s="76" t="s">
        <v>485</v>
      </c>
      <c r="F158" s="76" t="s">
        <v>335</v>
      </c>
      <c r="G158" s="76" t="s">
        <v>304</v>
      </c>
      <c r="H158" s="76" t="s">
        <v>445</v>
      </c>
      <c r="I158" s="76" t="s">
        <v>574</v>
      </c>
      <c r="J158" s="118">
        <v>0</v>
      </c>
      <c r="K158" s="119">
        <v>261614.17909090911</v>
      </c>
      <c r="L158" s="120">
        <v>261614.17909090911</v>
      </c>
      <c r="M158" s="128">
        <v>238</v>
      </c>
      <c r="N158" s="129">
        <v>940</v>
      </c>
      <c r="O158" s="129">
        <v>100</v>
      </c>
      <c r="P158" s="130">
        <v>1278</v>
      </c>
      <c r="Q158" s="114">
        <f>Tabela15[[#This Row],[COF_MUN]]/Tabela15[[#This Row],[Total de Alunos]]*Tabela15[[#This Row],[TtAlunosPré]]</f>
        <v>0</v>
      </c>
      <c r="R158" s="114">
        <f>Tabela15[[#This Row],[COF_NUTSIII]]/Tabela15[[#This Row],[Total de Alunos]]*Tabela15[[#This Row],[TtAlunosPré]]</f>
        <v>48720.011442594965</v>
      </c>
      <c r="S158" s="114">
        <f>Tabela15[[#This Row],[COF_NUTSIII+MUN]]/Tabela15[[#This Row],[Total de Alunos]]*Tabela15[[#This Row],[TtAlunosPré]]</f>
        <v>48720.011442594965</v>
      </c>
      <c r="T158" s="114">
        <f>Tabela15[[#This Row],[COF_MUN]]/Tabela15[[#This Row],[Total de Alunos]]*Tabela15[[#This Row],[TtAlunos_Básico]]</f>
        <v>0</v>
      </c>
      <c r="U158" s="114">
        <f>Tabela15[[#This Row],[COF_NUTSIII]]/Tabela15[[#This Row],[Total de Alunos]]*Tabela15[[#This Row],[TtAlunos_Básico]]</f>
        <v>192423.57460520702</v>
      </c>
      <c r="V158" s="114">
        <f>Tabela15[[#This Row],[COF_NUTSIII+MUN]]/Tabela15[[#This Row],[Total de Alunos]]*Tabela15[[#This Row],[TtAlunos_Básico]]</f>
        <v>192423.57460520702</v>
      </c>
      <c r="W158" s="114">
        <f>Tabela15[[#This Row],[COF_MUN]]/Tabela15[[#This Row],[Total de Alunos]]*Tabela15[[#This Row],[TtAlunos_Secundário]]</f>
        <v>0</v>
      </c>
      <c r="X158" s="114">
        <f>Tabela15[[#This Row],[COF_NUTSIII]]/Tabela15[[#This Row],[Total de Alunos]]*Tabela15[[#This Row],[TtAlunos_Secundário]]</f>
        <v>20470.593043107128</v>
      </c>
      <c r="Y158" s="114">
        <f>Tabela15[[#This Row],[COF_NUTSIII+MUN]]/Tabela15[[#This Row],[Total de Alunos]]*Tabela15[[#This Row],[TtAlunos_Secundário]]</f>
        <v>20470.593043107128</v>
      </c>
      <c r="AA158" s="146"/>
    </row>
    <row r="159" spans="1:27" x14ac:dyDescent="0.3">
      <c r="A159" s="76">
        <v>1011</v>
      </c>
      <c r="B159" s="76" t="s">
        <v>350</v>
      </c>
      <c r="C159" s="76" t="s">
        <v>353</v>
      </c>
      <c r="D159" s="76" t="s">
        <v>484</v>
      </c>
      <c r="E159" s="76" t="s">
        <v>485</v>
      </c>
      <c r="F159" s="76" t="s">
        <v>334</v>
      </c>
      <c r="G159" s="76" t="s">
        <v>302</v>
      </c>
      <c r="H159" s="76" t="s">
        <v>556</v>
      </c>
      <c r="I159" s="76" t="s">
        <v>564</v>
      </c>
      <c r="J159" s="118">
        <v>0</v>
      </c>
      <c r="K159" s="119">
        <v>313016.76416666666</v>
      </c>
      <c r="L159" s="120">
        <v>313016.76416666666</v>
      </c>
      <c r="M159" s="128">
        <v>361</v>
      </c>
      <c r="N159" s="129">
        <v>1013</v>
      </c>
      <c r="O159" s="129">
        <v>409</v>
      </c>
      <c r="P159" s="130">
        <v>1783</v>
      </c>
      <c r="Q159" s="114">
        <f>Tabela15[[#This Row],[COF_MUN]]/Tabela15[[#This Row],[Total de Alunos]]*Tabela15[[#This Row],[TtAlunosPré]]</f>
        <v>0</v>
      </c>
      <c r="R159" s="114">
        <f>Tabela15[[#This Row],[COF_NUTSIII]]/Tabela15[[#This Row],[Total de Alunos]]*Tabela15[[#This Row],[TtAlunosPré]]</f>
        <v>63375.80026032903</v>
      </c>
      <c r="S159" s="114">
        <f>Tabela15[[#This Row],[COF_NUTSIII+MUN]]/Tabela15[[#This Row],[Total de Alunos]]*Tabela15[[#This Row],[TtAlunosPré]]</f>
        <v>63375.80026032903</v>
      </c>
      <c r="T159" s="114">
        <f>Tabela15[[#This Row],[COF_MUN]]/Tabela15[[#This Row],[Total de Alunos]]*Tabela15[[#This Row],[TtAlunos_Básico]]</f>
        <v>0</v>
      </c>
      <c r="U159" s="114">
        <f>Tabela15[[#This Row],[COF_NUTSIII]]/Tabela15[[#This Row],[Total de Alunos]]*Tabela15[[#This Row],[TtAlunos_Básico]]</f>
        <v>177838.46444241912</v>
      </c>
      <c r="V159" s="114">
        <f>Tabela15[[#This Row],[COF_NUTSIII+MUN]]/Tabela15[[#This Row],[Total de Alunos]]*Tabela15[[#This Row],[TtAlunos_Básico]]</f>
        <v>177838.46444241912</v>
      </c>
      <c r="W159" s="114">
        <f>Tabela15[[#This Row],[COF_MUN]]/Tabela15[[#This Row],[Total de Alunos]]*Tabela15[[#This Row],[TtAlunos_Secundário]]</f>
        <v>0</v>
      </c>
      <c r="X159" s="114">
        <f>Tabela15[[#This Row],[COF_NUTSIII]]/Tabela15[[#This Row],[Total de Alunos]]*Tabela15[[#This Row],[TtAlunos_Secundário]]</f>
        <v>71802.499463918488</v>
      </c>
      <c r="Y159" s="114">
        <f>Tabela15[[#This Row],[COF_NUTSIII+MUN]]/Tabela15[[#This Row],[Total de Alunos]]*Tabela15[[#This Row],[TtAlunos_Secundário]]</f>
        <v>71802.499463918488</v>
      </c>
      <c r="AA159" s="146"/>
    </row>
    <row r="160" spans="1:27" x14ac:dyDescent="0.3">
      <c r="A160" s="76">
        <v>1809</v>
      </c>
      <c r="B160" s="76" t="s">
        <v>350</v>
      </c>
      <c r="C160" s="76" t="s">
        <v>353</v>
      </c>
      <c r="D160" s="76" t="s">
        <v>484</v>
      </c>
      <c r="E160" s="76" t="s">
        <v>485</v>
      </c>
      <c r="F160" s="76" t="s">
        <v>340</v>
      </c>
      <c r="G160" s="76" t="s">
        <v>316</v>
      </c>
      <c r="H160" s="76" t="s">
        <v>513</v>
      </c>
      <c r="I160" s="76" t="s">
        <v>630</v>
      </c>
      <c r="J160" s="118">
        <v>0</v>
      </c>
      <c r="K160" s="119">
        <v>341568.78571428574</v>
      </c>
      <c r="L160" s="120">
        <v>341568.78571428574</v>
      </c>
      <c r="M160" s="128">
        <v>354</v>
      </c>
      <c r="N160" s="129">
        <v>1079</v>
      </c>
      <c r="O160" s="129">
        <v>340</v>
      </c>
      <c r="P160" s="130">
        <v>1773</v>
      </c>
      <c r="Q160" s="114">
        <f>Tabela15[[#This Row],[COF_MUN]]/Tabela15[[#This Row],[Total de Alunos]]*Tabela15[[#This Row],[TtAlunosPré]]</f>
        <v>0</v>
      </c>
      <c r="R160" s="114">
        <f>Tabela15[[#This Row],[COF_NUTSIII]]/Tabela15[[#This Row],[Total de Alunos]]*Tabela15[[#This Row],[TtAlunosPré]]</f>
        <v>68198.167029248245</v>
      </c>
      <c r="S160" s="114">
        <f>Tabela15[[#This Row],[COF_NUTSIII+MUN]]/Tabela15[[#This Row],[Total de Alunos]]*Tabela15[[#This Row],[TtAlunosPré]]</f>
        <v>68198.167029248245</v>
      </c>
      <c r="T160" s="114">
        <f>Tabela15[[#This Row],[COF_MUN]]/Tabela15[[#This Row],[Total de Alunos]]*Tabela15[[#This Row],[TtAlunos_Básico]]</f>
        <v>0</v>
      </c>
      <c r="U160" s="114">
        <f>Tabela15[[#This Row],[COF_NUTSIII]]/Tabela15[[#This Row],[Total de Alunos]]*Tabela15[[#This Row],[TtAlunos_Básico]]</f>
        <v>207869.55430666346</v>
      </c>
      <c r="V160" s="114">
        <f>Tabela15[[#This Row],[COF_NUTSIII+MUN]]/Tabela15[[#This Row],[Total de Alunos]]*Tabela15[[#This Row],[TtAlunos_Básico]]</f>
        <v>207869.55430666346</v>
      </c>
      <c r="W160" s="114">
        <f>Tabela15[[#This Row],[COF_MUN]]/Tabela15[[#This Row],[Total de Alunos]]*Tabela15[[#This Row],[TtAlunos_Secundário]]</f>
        <v>0</v>
      </c>
      <c r="X160" s="114">
        <f>Tabela15[[#This Row],[COF_NUTSIII]]/Tabela15[[#This Row],[Total de Alunos]]*Tabela15[[#This Row],[TtAlunos_Secundário]]</f>
        <v>65501.064378374031</v>
      </c>
      <c r="Y160" s="114">
        <f>Tabela15[[#This Row],[COF_NUTSIII+MUN]]/Tabela15[[#This Row],[Total de Alunos]]*Tabela15[[#This Row],[TtAlunos_Secundário]]</f>
        <v>65501.064378374031</v>
      </c>
      <c r="AA160" s="146"/>
    </row>
    <row r="161" spans="1:27" x14ac:dyDescent="0.3">
      <c r="A161" s="76">
        <v>1212</v>
      </c>
      <c r="B161" s="76" t="s">
        <v>350</v>
      </c>
      <c r="C161" s="76" t="s">
        <v>353</v>
      </c>
      <c r="D161" s="76" t="s">
        <v>354</v>
      </c>
      <c r="E161" s="76" t="s">
        <v>355</v>
      </c>
      <c r="F161" s="76" t="s">
        <v>322</v>
      </c>
      <c r="G161" s="76">
        <v>186</v>
      </c>
      <c r="H161" s="76" t="s">
        <v>393</v>
      </c>
      <c r="I161" s="76" t="s">
        <v>405</v>
      </c>
      <c r="J161" s="118">
        <v>250287.6</v>
      </c>
      <c r="K161" s="119">
        <v>30017.989999999998</v>
      </c>
      <c r="L161" s="120">
        <v>280305.59000000003</v>
      </c>
      <c r="M161" s="128">
        <v>92</v>
      </c>
      <c r="N161" s="129">
        <v>282</v>
      </c>
      <c r="O161" s="129">
        <v>82</v>
      </c>
      <c r="P161" s="130">
        <v>456</v>
      </c>
      <c r="Q161" s="114">
        <f>Tabela15[[#This Row],[COF_MUN]]/Tabela15[[#This Row],[Total de Alunos]]*Tabela15[[#This Row],[TtAlunosPré]]</f>
        <v>50496.621052631577</v>
      </c>
      <c r="R161" s="114">
        <f>Tabela15[[#This Row],[COF_NUTSIII]]/Tabela15[[#This Row],[Total de Alunos]]*Tabela15[[#This Row],[TtAlunosPré]]</f>
        <v>6056.2611403508763</v>
      </c>
      <c r="S161" s="114">
        <f>Tabela15[[#This Row],[COF_NUTSIII+MUN]]/Tabela15[[#This Row],[Total de Alunos]]*Tabela15[[#This Row],[TtAlunosPré]]</f>
        <v>56552.882192982463</v>
      </c>
      <c r="T161" s="114">
        <f>Tabela15[[#This Row],[COF_MUN]]/Tabela15[[#This Row],[Total de Alunos]]*Tabela15[[#This Row],[TtAlunos_Básico]]</f>
        <v>154783.12105263158</v>
      </c>
      <c r="U161" s="114">
        <f>Tabela15[[#This Row],[COF_NUTSIII]]/Tabela15[[#This Row],[Total de Alunos]]*Tabela15[[#This Row],[TtAlunos_Básico]]</f>
        <v>18563.756973684209</v>
      </c>
      <c r="V161" s="114">
        <f>Tabela15[[#This Row],[COF_NUTSIII+MUN]]/Tabela15[[#This Row],[Total de Alunos]]*Tabela15[[#This Row],[TtAlunos_Básico]]</f>
        <v>173346.8780263158</v>
      </c>
      <c r="W161" s="114">
        <f>Tabela15[[#This Row],[COF_MUN]]/Tabela15[[#This Row],[Total de Alunos]]*Tabela15[[#This Row],[TtAlunos_Secundário]]</f>
        <v>45007.857894736837</v>
      </c>
      <c r="X161" s="114">
        <f>Tabela15[[#This Row],[COF_NUTSIII]]/Tabela15[[#This Row],[Total de Alunos]]*Tabela15[[#This Row],[TtAlunos_Secundário]]</f>
        <v>5397.971885964912</v>
      </c>
      <c r="Y161" s="114">
        <f>Tabela15[[#This Row],[COF_NUTSIII+MUN]]/Tabela15[[#This Row],[Total de Alunos]]*Tabela15[[#This Row],[TtAlunos_Secundário]]</f>
        <v>50405.829780701759</v>
      </c>
      <c r="AA161" s="146"/>
    </row>
    <row r="162" spans="1:27" x14ac:dyDescent="0.3">
      <c r="A162" s="76">
        <v>1012</v>
      </c>
      <c r="B162" s="76" t="s">
        <v>350</v>
      </c>
      <c r="C162" s="76" t="s">
        <v>353</v>
      </c>
      <c r="D162" s="76" t="s">
        <v>484</v>
      </c>
      <c r="E162" s="76" t="s">
        <v>485</v>
      </c>
      <c r="F162" s="76" t="s">
        <v>334</v>
      </c>
      <c r="G162" s="76" t="s">
        <v>302</v>
      </c>
      <c r="H162" s="76" t="s">
        <v>556</v>
      </c>
      <c r="I162" s="76" t="s">
        <v>565</v>
      </c>
      <c r="J162" s="118">
        <v>0</v>
      </c>
      <c r="K162" s="119">
        <v>313016.76416666666</v>
      </c>
      <c r="L162" s="120">
        <v>313016.76416666666</v>
      </c>
      <c r="M162" s="128">
        <v>298</v>
      </c>
      <c r="N162" s="129">
        <v>914</v>
      </c>
      <c r="O162" s="129">
        <v>197</v>
      </c>
      <c r="P162" s="130">
        <v>1409</v>
      </c>
      <c r="Q162" s="114">
        <f>Tabela15[[#This Row],[COF_MUN]]/Tabela15[[#This Row],[Total de Alunos]]*Tabela15[[#This Row],[TtAlunosPré]]</f>
        <v>0</v>
      </c>
      <c r="R162" s="114">
        <f>Tabela15[[#This Row],[COF_NUTSIII]]/Tabela15[[#This Row],[Total de Alunos]]*Tabela15[[#This Row],[TtAlunosPré]]</f>
        <v>66202.268077832981</v>
      </c>
      <c r="S162" s="114">
        <f>Tabela15[[#This Row],[COF_NUTSIII+MUN]]/Tabela15[[#This Row],[Total de Alunos]]*Tabela15[[#This Row],[TtAlunosPré]]</f>
        <v>66202.268077832981</v>
      </c>
      <c r="T162" s="114">
        <f>Tabela15[[#This Row],[COF_MUN]]/Tabela15[[#This Row],[Total de Alunos]]*Tabela15[[#This Row],[TtAlunos_Básico]]</f>
        <v>0</v>
      </c>
      <c r="U162" s="114">
        <f>Tabela15[[#This Row],[COF_NUTSIII]]/Tabela15[[#This Row],[Total de Alunos]]*Tabela15[[#This Row],[TtAlunos_Básico]]</f>
        <v>203049.90947362196</v>
      </c>
      <c r="V162" s="114">
        <f>Tabela15[[#This Row],[COF_NUTSIII+MUN]]/Tabela15[[#This Row],[Total de Alunos]]*Tabela15[[#This Row],[TtAlunos_Básico]]</f>
        <v>203049.90947362196</v>
      </c>
      <c r="W162" s="114">
        <f>Tabela15[[#This Row],[COF_MUN]]/Tabela15[[#This Row],[Total de Alunos]]*Tabela15[[#This Row],[TtAlunos_Secundário]]</f>
        <v>0</v>
      </c>
      <c r="X162" s="114">
        <f>Tabela15[[#This Row],[COF_NUTSIII]]/Tabela15[[#This Row],[Total de Alunos]]*Tabela15[[#This Row],[TtAlunos_Secundário]]</f>
        <v>43764.586615211731</v>
      </c>
      <c r="Y162" s="114">
        <f>Tabela15[[#This Row],[COF_NUTSIII+MUN]]/Tabela15[[#This Row],[Total de Alunos]]*Tabela15[[#This Row],[TtAlunos_Secundário]]</f>
        <v>43764.586615211731</v>
      </c>
      <c r="AA162" s="146"/>
    </row>
    <row r="163" spans="1:27" x14ac:dyDescent="0.3">
      <c r="A163" s="76">
        <v>211</v>
      </c>
      <c r="B163" s="76" t="s">
        <v>350</v>
      </c>
      <c r="C163" s="76" t="s">
        <v>353</v>
      </c>
      <c r="D163" s="76" t="s">
        <v>354</v>
      </c>
      <c r="E163" s="76" t="s">
        <v>355</v>
      </c>
      <c r="F163" s="76" t="s">
        <v>320</v>
      </c>
      <c r="G163" s="76">
        <v>181</v>
      </c>
      <c r="H163" s="76" t="s">
        <v>373</v>
      </c>
      <c r="I163" s="76" t="s">
        <v>374</v>
      </c>
      <c r="J163" s="118">
        <v>868378.63</v>
      </c>
      <c r="K163" s="119">
        <v>0</v>
      </c>
      <c r="L163" s="120">
        <v>868378.63</v>
      </c>
      <c r="M163" s="128">
        <v>600</v>
      </c>
      <c r="N163" s="129">
        <v>2118</v>
      </c>
      <c r="O163" s="129">
        <v>764</v>
      </c>
      <c r="P163" s="130">
        <v>3482</v>
      </c>
      <c r="Q163" s="114">
        <f>Tabela15[[#This Row],[COF_MUN]]/Tabela15[[#This Row],[Total de Alunos]]*Tabela15[[#This Row],[TtAlunosPré]]</f>
        <v>149634.45663411834</v>
      </c>
      <c r="R163" s="114">
        <f>Tabela15[[#This Row],[COF_NUTSIII]]/Tabela15[[#This Row],[Total de Alunos]]*Tabela15[[#This Row],[TtAlunosPré]]</f>
        <v>0</v>
      </c>
      <c r="S163" s="114">
        <f>Tabela15[[#This Row],[COF_NUTSIII+MUN]]/Tabela15[[#This Row],[Total de Alunos]]*Tabela15[[#This Row],[TtAlunosPré]]</f>
        <v>149634.45663411834</v>
      </c>
      <c r="T163" s="114">
        <f>Tabela15[[#This Row],[COF_MUN]]/Tabela15[[#This Row],[Total de Alunos]]*Tabela15[[#This Row],[TtAlunos_Básico]]</f>
        <v>528209.63191843766</v>
      </c>
      <c r="U163" s="114">
        <f>Tabela15[[#This Row],[COF_NUTSIII]]/Tabela15[[#This Row],[Total de Alunos]]*Tabela15[[#This Row],[TtAlunos_Básico]]</f>
        <v>0</v>
      </c>
      <c r="V163" s="114">
        <f>Tabela15[[#This Row],[COF_NUTSIII+MUN]]/Tabela15[[#This Row],[Total de Alunos]]*Tabela15[[#This Row],[TtAlunos_Básico]]</f>
        <v>528209.63191843766</v>
      </c>
      <c r="W163" s="114">
        <f>Tabela15[[#This Row],[COF_MUN]]/Tabela15[[#This Row],[Total de Alunos]]*Tabela15[[#This Row],[TtAlunos_Secundário]]</f>
        <v>190534.541447444</v>
      </c>
      <c r="X163" s="114">
        <f>Tabela15[[#This Row],[COF_NUTSIII]]/Tabela15[[#This Row],[Total de Alunos]]*Tabela15[[#This Row],[TtAlunos_Secundário]]</f>
        <v>0</v>
      </c>
      <c r="Y163" s="114">
        <f>Tabela15[[#This Row],[COF_NUTSIII+MUN]]/Tabela15[[#This Row],[Total de Alunos]]*Tabela15[[#This Row],[TtAlunos_Secundário]]</f>
        <v>190534.541447444</v>
      </c>
      <c r="AA163" s="146"/>
    </row>
    <row r="164" spans="1:27" x14ac:dyDescent="0.3">
      <c r="A164" s="76">
        <v>1116</v>
      </c>
      <c r="B164" s="76" t="s">
        <v>350</v>
      </c>
      <c r="C164" s="76" t="s">
        <v>353</v>
      </c>
      <c r="D164" s="76" t="s">
        <v>427</v>
      </c>
      <c r="E164" s="76" t="s">
        <v>428</v>
      </c>
      <c r="F164" s="76" t="s">
        <v>324</v>
      </c>
      <c r="G164" s="76">
        <v>170</v>
      </c>
      <c r="H164" s="76" t="s">
        <v>427</v>
      </c>
      <c r="I164" s="76" t="s">
        <v>438</v>
      </c>
      <c r="J164" s="118">
        <v>440990</v>
      </c>
      <c r="K164" s="119">
        <v>0</v>
      </c>
      <c r="L164" s="120">
        <v>440990</v>
      </c>
      <c r="M164" s="128">
        <v>3516</v>
      </c>
      <c r="N164" s="129">
        <v>14164</v>
      </c>
      <c r="O164" s="129">
        <v>3778</v>
      </c>
      <c r="P164" s="130">
        <v>21458</v>
      </c>
      <c r="Q164" s="114">
        <f>Tabela15[[#This Row],[COF_MUN]]/Tabela15[[#This Row],[Total de Alunos]]*Tabela15[[#This Row],[TtAlunosPré]]</f>
        <v>72258.40432472738</v>
      </c>
      <c r="R164" s="114">
        <f>Tabela15[[#This Row],[COF_NUTSIII]]/Tabela15[[#This Row],[Total de Alunos]]*Tabela15[[#This Row],[TtAlunosPré]]</f>
        <v>0</v>
      </c>
      <c r="S164" s="114">
        <f>Tabela15[[#This Row],[COF_NUTSIII+MUN]]/Tabela15[[#This Row],[Total de Alunos]]*Tabela15[[#This Row],[TtAlunosPré]]</f>
        <v>72258.40432472738</v>
      </c>
      <c r="T164" s="114">
        <f>Tabela15[[#This Row],[COF_MUN]]/Tabela15[[#This Row],[Total de Alunos]]*Tabela15[[#This Row],[TtAlunos_Básico]]</f>
        <v>291088.74825240002</v>
      </c>
      <c r="U164" s="114">
        <f>Tabela15[[#This Row],[COF_NUTSIII]]/Tabela15[[#This Row],[Total de Alunos]]*Tabela15[[#This Row],[TtAlunos_Básico]]</f>
        <v>0</v>
      </c>
      <c r="V164" s="114">
        <f>Tabela15[[#This Row],[COF_NUTSIII+MUN]]/Tabela15[[#This Row],[Total de Alunos]]*Tabela15[[#This Row],[TtAlunos_Básico]]</f>
        <v>291088.74825240002</v>
      </c>
      <c r="W164" s="114">
        <f>Tabela15[[#This Row],[COF_MUN]]/Tabela15[[#This Row],[Total de Alunos]]*Tabela15[[#This Row],[TtAlunos_Secundário]]</f>
        <v>77642.847422872583</v>
      </c>
      <c r="X164" s="114">
        <f>Tabela15[[#This Row],[COF_NUTSIII]]/Tabela15[[#This Row],[Total de Alunos]]*Tabela15[[#This Row],[TtAlunos_Secundário]]</f>
        <v>0</v>
      </c>
      <c r="Y164" s="114">
        <f>Tabela15[[#This Row],[COF_NUTSIII+MUN]]/Tabela15[[#This Row],[Total de Alunos]]*Tabela15[[#This Row],[TtAlunos_Secundário]]</f>
        <v>77642.847422872583</v>
      </c>
      <c r="AA164" s="146"/>
    </row>
    <row r="165" spans="1:27" x14ac:dyDescent="0.3">
      <c r="A165" s="76">
        <v>1110</v>
      </c>
      <c r="B165" s="76" t="s">
        <v>350</v>
      </c>
      <c r="C165" s="76" t="s">
        <v>353</v>
      </c>
      <c r="D165" s="76" t="s">
        <v>427</v>
      </c>
      <c r="E165" s="76" t="s">
        <v>428</v>
      </c>
      <c r="F165" s="76" t="s">
        <v>324</v>
      </c>
      <c r="G165" s="76">
        <v>170</v>
      </c>
      <c r="H165" s="76" t="s">
        <v>427</v>
      </c>
      <c r="I165" s="76" t="s">
        <v>439</v>
      </c>
      <c r="J165" s="118">
        <v>516210.83</v>
      </c>
      <c r="K165" s="119">
        <v>0</v>
      </c>
      <c r="L165" s="120">
        <v>516210.83</v>
      </c>
      <c r="M165" s="128">
        <v>4769</v>
      </c>
      <c r="N165" s="129">
        <v>14861</v>
      </c>
      <c r="O165" s="129">
        <v>5267</v>
      </c>
      <c r="P165" s="130">
        <v>24897</v>
      </c>
      <c r="Q165" s="114">
        <f>Tabela15[[#This Row],[COF_MUN]]/Tabela15[[#This Row],[Total de Alunos]]*Tabela15[[#This Row],[TtAlunosPré]]</f>
        <v>98879.76255251636</v>
      </c>
      <c r="R165" s="114">
        <f>Tabela15[[#This Row],[COF_NUTSIII]]/Tabela15[[#This Row],[Total de Alunos]]*Tabela15[[#This Row],[TtAlunosPré]]</f>
        <v>0</v>
      </c>
      <c r="S165" s="114">
        <f>Tabela15[[#This Row],[COF_NUTSIII+MUN]]/Tabela15[[#This Row],[Total de Alunos]]*Tabela15[[#This Row],[TtAlunosPré]]</f>
        <v>98879.76255251636</v>
      </c>
      <c r="T165" s="114">
        <f>Tabela15[[#This Row],[COF_MUN]]/Tabela15[[#This Row],[Total de Alunos]]*Tabela15[[#This Row],[TtAlunos_Básico]]</f>
        <v>308125.8442635659</v>
      </c>
      <c r="U165" s="114">
        <f>Tabela15[[#This Row],[COF_NUTSIII]]/Tabela15[[#This Row],[Total de Alunos]]*Tabela15[[#This Row],[TtAlunos_Básico]]</f>
        <v>0</v>
      </c>
      <c r="V165" s="114">
        <f>Tabela15[[#This Row],[COF_NUTSIII+MUN]]/Tabela15[[#This Row],[Total de Alunos]]*Tabela15[[#This Row],[TtAlunos_Básico]]</f>
        <v>308125.8442635659</v>
      </c>
      <c r="W165" s="114">
        <f>Tabela15[[#This Row],[COF_MUN]]/Tabela15[[#This Row],[Total de Alunos]]*Tabela15[[#This Row],[TtAlunos_Secundário]]</f>
        <v>109205.22318391774</v>
      </c>
      <c r="X165" s="114">
        <f>Tabela15[[#This Row],[COF_NUTSIII]]/Tabela15[[#This Row],[Total de Alunos]]*Tabela15[[#This Row],[TtAlunos_Secundário]]</f>
        <v>0</v>
      </c>
      <c r="Y165" s="114">
        <f>Tabela15[[#This Row],[COF_NUTSIII+MUN]]/Tabela15[[#This Row],[Total de Alunos]]*Tabela15[[#This Row],[TtAlunos_Secundário]]</f>
        <v>109205.22318391774</v>
      </c>
      <c r="AA165" s="146"/>
    </row>
    <row r="166" spans="1:27" x14ac:dyDescent="0.3">
      <c r="A166" s="76">
        <v>506</v>
      </c>
      <c r="B166" s="76" t="s">
        <v>350</v>
      </c>
      <c r="C166" s="76" t="s">
        <v>353</v>
      </c>
      <c r="D166" s="76" t="s">
        <v>484</v>
      </c>
      <c r="E166" s="76" t="s">
        <v>485</v>
      </c>
      <c r="F166" s="76" t="s">
        <v>328</v>
      </c>
      <c r="G166" s="76" t="s">
        <v>306</v>
      </c>
      <c r="H166" s="76" t="s">
        <v>486</v>
      </c>
      <c r="I166" s="76" t="s">
        <v>488</v>
      </c>
      <c r="J166" s="118">
        <v>0</v>
      </c>
      <c r="K166" s="119">
        <v>369731.88500000001</v>
      </c>
      <c r="L166" s="120">
        <v>369731.88500000001</v>
      </c>
      <c r="M166" s="128">
        <v>56</v>
      </c>
      <c r="N166" s="129">
        <v>191</v>
      </c>
      <c r="O166" s="129">
        <v>89</v>
      </c>
      <c r="P166" s="130">
        <v>336</v>
      </c>
      <c r="Q166" s="114">
        <f>Tabela15[[#This Row],[COF_MUN]]/Tabela15[[#This Row],[Total de Alunos]]*Tabela15[[#This Row],[TtAlunosPré]]</f>
        <v>0</v>
      </c>
      <c r="R166" s="114">
        <f>Tabela15[[#This Row],[COF_NUTSIII]]/Tabela15[[#This Row],[Total de Alunos]]*Tabela15[[#This Row],[TtAlunosPré]]</f>
        <v>61621.980833333335</v>
      </c>
      <c r="S166" s="114">
        <f>Tabela15[[#This Row],[COF_NUTSIII+MUN]]/Tabela15[[#This Row],[Total de Alunos]]*Tabela15[[#This Row],[TtAlunosPré]]</f>
        <v>61621.980833333335</v>
      </c>
      <c r="T166" s="114">
        <f>Tabela15[[#This Row],[COF_MUN]]/Tabela15[[#This Row],[Total de Alunos]]*Tabela15[[#This Row],[TtAlunos_Básico]]</f>
        <v>0</v>
      </c>
      <c r="U166" s="114">
        <f>Tabela15[[#This Row],[COF_NUTSIII]]/Tabela15[[#This Row],[Total de Alunos]]*Tabela15[[#This Row],[TtAlunos_Básico]]</f>
        <v>210174.97034226189</v>
      </c>
      <c r="V166" s="114">
        <f>Tabela15[[#This Row],[COF_NUTSIII+MUN]]/Tabela15[[#This Row],[Total de Alunos]]*Tabela15[[#This Row],[TtAlunos_Básico]]</f>
        <v>210174.97034226189</v>
      </c>
      <c r="W166" s="114">
        <f>Tabela15[[#This Row],[COF_MUN]]/Tabela15[[#This Row],[Total de Alunos]]*Tabela15[[#This Row],[TtAlunos_Secundário]]</f>
        <v>0</v>
      </c>
      <c r="X166" s="114">
        <f>Tabela15[[#This Row],[COF_NUTSIII]]/Tabela15[[#This Row],[Total de Alunos]]*Tabela15[[#This Row],[TtAlunos_Secundário]]</f>
        <v>97934.933824404769</v>
      </c>
      <c r="Y166" s="114">
        <f>Tabela15[[#This Row],[COF_NUTSIII+MUN]]/Tabela15[[#This Row],[Total de Alunos]]*Tabela15[[#This Row],[TtAlunos_Secundário]]</f>
        <v>97934.933824404769</v>
      </c>
      <c r="AA166" s="146"/>
    </row>
    <row r="167" spans="1:27" x14ac:dyDescent="0.3">
      <c r="A167" s="76">
        <v>810</v>
      </c>
      <c r="B167" s="76" t="s">
        <v>350</v>
      </c>
      <c r="C167" s="76" t="s">
        <v>353</v>
      </c>
      <c r="D167" s="76" t="s">
        <v>321</v>
      </c>
      <c r="E167" s="76" t="s">
        <v>377</v>
      </c>
      <c r="F167" s="76" t="s">
        <v>321</v>
      </c>
      <c r="G167" s="76">
        <v>150</v>
      </c>
      <c r="H167" s="76" t="s">
        <v>378</v>
      </c>
      <c r="I167" s="76" t="s">
        <v>386</v>
      </c>
      <c r="J167" s="118">
        <v>0</v>
      </c>
      <c r="K167" s="119">
        <v>0</v>
      </c>
      <c r="L167" s="120">
        <v>0</v>
      </c>
      <c r="M167" s="128">
        <v>1109</v>
      </c>
      <c r="N167" s="129">
        <v>4317</v>
      </c>
      <c r="O167" s="129">
        <v>1166</v>
      </c>
      <c r="P167" s="130">
        <v>6592</v>
      </c>
      <c r="Q167" s="114">
        <f>Tabela15[[#This Row],[COF_MUN]]/Tabela15[[#This Row],[Total de Alunos]]*Tabela15[[#This Row],[TtAlunosPré]]</f>
        <v>0</v>
      </c>
      <c r="R167" s="114">
        <f>Tabela15[[#This Row],[COF_NUTSIII]]/Tabela15[[#This Row],[Total de Alunos]]*Tabela15[[#This Row],[TtAlunosPré]]</f>
        <v>0</v>
      </c>
      <c r="S167" s="114">
        <f>Tabela15[[#This Row],[COF_NUTSIII+MUN]]/Tabela15[[#This Row],[Total de Alunos]]*Tabela15[[#This Row],[TtAlunosPré]]</f>
        <v>0</v>
      </c>
      <c r="T167" s="114">
        <f>Tabela15[[#This Row],[COF_MUN]]/Tabela15[[#This Row],[Total de Alunos]]*Tabela15[[#This Row],[TtAlunos_Básico]]</f>
        <v>0</v>
      </c>
      <c r="U167" s="114">
        <f>Tabela15[[#This Row],[COF_NUTSIII]]/Tabela15[[#This Row],[Total de Alunos]]*Tabela15[[#This Row],[TtAlunos_Básico]]</f>
        <v>0</v>
      </c>
      <c r="V167" s="114">
        <f>Tabela15[[#This Row],[COF_NUTSIII+MUN]]/Tabela15[[#This Row],[Total de Alunos]]*Tabela15[[#This Row],[TtAlunos_Básico]]</f>
        <v>0</v>
      </c>
      <c r="W167" s="114">
        <f>Tabela15[[#This Row],[COF_MUN]]/Tabela15[[#This Row],[Total de Alunos]]*Tabela15[[#This Row],[TtAlunos_Secundário]]</f>
        <v>0</v>
      </c>
      <c r="X167" s="114">
        <f>Tabela15[[#This Row],[COF_NUTSIII]]/Tabela15[[#This Row],[Total de Alunos]]*Tabela15[[#This Row],[TtAlunos_Secundário]]</f>
        <v>0</v>
      </c>
      <c r="Y167" s="114">
        <f>Tabela15[[#This Row],[COF_NUTSIII+MUN]]/Tabela15[[#This Row],[Total de Alunos]]*Tabela15[[#This Row],[TtAlunos_Secundário]]</f>
        <v>0</v>
      </c>
      <c r="AA167" s="146"/>
    </row>
    <row r="168" spans="1:27" x14ac:dyDescent="0.3">
      <c r="A168" s="76">
        <v>113</v>
      </c>
      <c r="B168" s="76" t="s">
        <v>350</v>
      </c>
      <c r="C168" s="76" t="s">
        <v>353</v>
      </c>
      <c r="D168" s="76" t="s">
        <v>408</v>
      </c>
      <c r="E168" s="76" t="s">
        <v>409</v>
      </c>
      <c r="F168" s="76" t="s">
        <v>325</v>
      </c>
      <c r="G168" s="76" t="s">
        <v>299</v>
      </c>
      <c r="H168" s="76" t="s">
        <v>445</v>
      </c>
      <c r="I168" s="76" t="s">
        <v>452</v>
      </c>
      <c r="J168" s="118">
        <v>346078.35</v>
      </c>
      <c r="K168" s="119">
        <v>52941.176470588238</v>
      </c>
      <c r="L168" s="120">
        <v>399019.52647058823</v>
      </c>
      <c r="M168" s="128">
        <v>1346</v>
      </c>
      <c r="N168" s="129">
        <v>4731</v>
      </c>
      <c r="O168" s="129">
        <v>1825</v>
      </c>
      <c r="P168" s="130">
        <v>7902</v>
      </c>
      <c r="Q168" s="114">
        <f>Tabela15[[#This Row],[COF_MUN]]/Tabela15[[#This Row],[Total de Alunos]]*Tabela15[[#This Row],[TtAlunosPré]]</f>
        <v>58949.817653758539</v>
      </c>
      <c r="R168" s="114">
        <f>Tabela15[[#This Row],[COF_NUTSIII]]/Tabela15[[#This Row],[Total de Alunos]]*Tabela15[[#This Row],[TtAlunosPré]]</f>
        <v>9017.8212515074374</v>
      </c>
      <c r="S168" s="114">
        <f>Tabela15[[#This Row],[COF_NUTSIII+MUN]]/Tabela15[[#This Row],[Total de Alunos]]*Tabela15[[#This Row],[TtAlunosPré]]</f>
        <v>67967.63890526598</v>
      </c>
      <c r="T168" s="114">
        <f>Tabela15[[#This Row],[COF_MUN]]/Tabela15[[#This Row],[Total de Alunos]]*Tabela15[[#This Row],[TtAlunos_Básico]]</f>
        <v>207200.28775626424</v>
      </c>
      <c r="U168" s="114">
        <f>Tabela15[[#This Row],[COF_NUTSIII]]/Tabela15[[#This Row],[Total de Alunos]]*Tabela15[[#This Row],[TtAlunos_Básico]]</f>
        <v>31696.368752512397</v>
      </c>
      <c r="V168" s="114">
        <f>Tabela15[[#This Row],[COF_NUTSIII+MUN]]/Tabela15[[#This Row],[Total de Alunos]]*Tabela15[[#This Row],[TtAlunos_Básico]]</f>
        <v>238896.65650877665</v>
      </c>
      <c r="W168" s="114">
        <f>Tabela15[[#This Row],[COF_MUN]]/Tabela15[[#This Row],[Total de Alunos]]*Tabela15[[#This Row],[TtAlunos_Secundário]]</f>
        <v>79928.244589977214</v>
      </c>
      <c r="X168" s="114">
        <f>Tabela15[[#This Row],[COF_NUTSIII]]/Tabela15[[#This Row],[Total de Alunos]]*Tabela15[[#This Row],[TtAlunos_Secundário]]</f>
        <v>12226.986466568405</v>
      </c>
      <c r="Y168" s="114">
        <f>Tabela15[[#This Row],[COF_NUTSIII+MUN]]/Tabela15[[#This Row],[Total de Alunos]]*Tabela15[[#This Row],[TtAlunos_Secundário]]</f>
        <v>92155.231056545628</v>
      </c>
      <c r="AA168" s="146"/>
    </row>
    <row r="169" spans="1:27" x14ac:dyDescent="0.3">
      <c r="A169" s="76">
        <v>1810</v>
      </c>
      <c r="B169" s="76" t="s">
        <v>350</v>
      </c>
      <c r="C169" s="76" t="s">
        <v>353</v>
      </c>
      <c r="D169" s="76" t="s">
        <v>484</v>
      </c>
      <c r="E169" s="76" t="s">
        <v>485</v>
      </c>
      <c r="F169" s="76" t="s">
        <v>340</v>
      </c>
      <c r="G169" s="76" t="s">
        <v>316</v>
      </c>
      <c r="H169" s="76" t="s">
        <v>513</v>
      </c>
      <c r="I169" s="76" t="s">
        <v>631</v>
      </c>
      <c r="J169" s="118">
        <v>0</v>
      </c>
      <c r="K169" s="119">
        <v>341568.78571428574</v>
      </c>
      <c r="L169" s="120">
        <v>341568.78571428574</v>
      </c>
      <c r="M169" s="128">
        <v>201</v>
      </c>
      <c r="N169" s="129">
        <v>781</v>
      </c>
      <c r="O169" s="129">
        <v>234</v>
      </c>
      <c r="P169" s="130">
        <v>1216</v>
      </c>
      <c r="Q169" s="114">
        <f>Tabela15[[#This Row],[COF_MUN]]/Tabela15[[#This Row],[Total de Alunos]]*Tabela15[[#This Row],[TtAlunosPré]]</f>
        <v>0</v>
      </c>
      <c r="R169" s="114">
        <f>Tabela15[[#This Row],[COF_NUTSIII]]/Tabela15[[#This Row],[Total de Alunos]]*Tabela15[[#This Row],[TtAlunosPré]]</f>
        <v>56459.971980733091</v>
      </c>
      <c r="S169" s="114">
        <f>Tabela15[[#This Row],[COF_NUTSIII+MUN]]/Tabela15[[#This Row],[Total de Alunos]]*Tabela15[[#This Row],[TtAlunosPré]]</f>
        <v>56459.971980733091</v>
      </c>
      <c r="T169" s="114">
        <f>Tabela15[[#This Row],[COF_MUN]]/Tabela15[[#This Row],[Total de Alunos]]*Tabela15[[#This Row],[TtAlunos_Básico]]</f>
        <v>0</v>
      </c>
      <c r="U169" s="114">
        <f>Tabela15[[#This Row],[COF_NUTSIII]]/Tabela15[[#This Row],[Total de Alunos]]*Tabela15[[#This Row],[TtAlunos_Básico]]</f>
        <v>219379.29411419175</v>
      </c>
      <c r="V169" s="114">
        <f>Tabela15[[#This Row],[COF_NUTSIII+MUN]]/Tabela15[[#This Row],[Total de Alunos]]*Tabela15[[#This Row],[TtAlunos_Básico]]</f>
        <v>219379.29411419175</v>
      </c>
      <c r="W169" s="114">
        <f>Tabela15[[#This Row],[COF_MUN]]/Tabela15[[#This Row],[Total de Alunos]]*Tabela15[[#This Row],[TtAlunos_Secundário]]</f>
        <v>0</v>
      </c>
      <c r="X169" s="114">
        <f>Tabela15[[#This Row],[COF_NUTSIII]]/Tabela15[[#This Row],[Total de Alunos]]*Tabela15[[#This Row],[TtAlunos_Secundário]]</f>
        <v>65729.519619360915</v>
      </c>
      <c r="Y169" s="114">
        <f>Tabela15[[#This Row],[COF_NUTSIII+MUN]]/Tabela15[[#This Row],[Total de Alunos]]*Tabela15[[#This Row],[TtAlunos_Secundário]]</f>
        <v>65729.519619360915</v>
      </c>
      <c r="AA169" s="146"/>
    </row>
    <row r="170" spans="1:27" x14ac:dyDescent="0.3">
      <c r="A170" s="76">
        <v>114</v>
      </c>
      <c r="B170" s="76" t="s">
        <v>350</v>
      </c>
      <c r="C170" s="76" t="s">
        <v>353</v>
      </c>
      <c r="D170" s="76" t="s">
        <v>484</v>
      </c>
      <c r="E170" s="76" t="s">
        <v>485</v>
      </c>
      <c r="F170" s="76" t="s">
        <v>335</v>
      </c>
      <c r="G170" s="76" t="s">
        <v>304</v>
      </c>
      <c r="H170" s="76" t="s">
        <v>445</v>
      </c>
      <c r="I170" s="76" t="s">
        <v>575</v>
      </c>
      <c r="J170" s="118">
        <v>0</v>
      </c>
      <c r="K170" s="119">
        <v>261614.17909090911</v>
      </c>
      <c r="L170" s="120">
        <v>261614.17909090911</v>
      </c>
      <c r="M170" s="128">
        <v>614</v>
      </c>
      <c r="N170" s="129">
        <v>1974</v>
      </c>
      <c r="O170" s="129">
        <v>565</v>
      </c>
      <c r="P170" s="130">
        <v>3153</v>
      </c>
      <c r="Q170" s="114">
        <f>Tabela15[[#This Row],[COF_MUN]]/Tabela15[[#This Row],[Total de Alunos]]*Tabela15[[#This Row],[TtAlunosPré]]</f>
        <v>0</v>
      </c>
      <c r="R170" s="114">
        <f>Tabela15[[#This Row],[COF_NUTSIII]]/Tabela15[[#This Row],[Total de Alunos]]*Tabela15[[#This Row],[TtAlunosPré]]</f>
        <v>50945.482385606781</v>
      </c>
      <c r="S170" s="114">
        <f>Tabela15[[#This Row],[COF_NUTSIII+MUN]]/Tabela15[[#This Row],[Total de Alunos]]*Tabela15[[#This Row],[TtAlunosPré]]</f>
        <v>50945.482385606781</v>
      </c>
      <c r="T170" s="114">
        <f>Tabela15[[#This Row],[COF_MUN]]/Tabela15[[#This Row],[Total de Alunos]]*Tabela15[[#This Row],[TtAlunos_Básico]]</f>
        <v>0</v>
      </c>
      <c r="U170" s="114">
        <f>Tabela15[[#This Row],[COF_NUTSIII]]/Tabela15[[#This Row],[Total de Alunos]]*Tabela15[[#This Row],[TtAlunos_Básico]]</f>
        <v>163788.89613874233</v>
      </c>
      <c r="V170" s="114">
        <f>Tabela15[[#This Row],[COF_NUTSIII+MUN]]/Tabela15[[#This Row],[Total de Alunos]]*Tabela15[[#This Row],[TtAlunos_Básico]]</f>
        <v>163788.89613874233</v>
      </c>
      <c r="W170" s="114">
        <f>Tabela15[[#This Row],[COF_MUN]]/Tabela15[[#This Row],[Total de Alunos]]*Tabela15[[#This Row],[TtAlunos_Secundário]]</f>
        <v>0</v>
      </c>
      <c r="X170" s="114">
        <f>Tabela15[[#This Row],[COF_NUTSIII]]/Tabela15[[#This Row],[Total de Alunos]]*Tabela15[[#This Row],[TtAlunos_Secundário]]</f>
        <v>46879.800566559985</v>
      </c>
      <c r="Y170" s="114">
        <f>Tabela15[[#This Row],[COF_NUTSIII+MUN]]/Tabela15[[#This Row],[Total de Alunos]]*Tabela15[[#This Row],[TtAlunos_Secundário]]</f>
        <v>46879.800566559985</v>
      </c>
      <c r="AA170" s="146"/>
    </row>
    <row r="171" spans="1:27" x14ac:dyDescent="0.3">
      <c r="A171" s="76">
        <v>611</v>
      </c>
      <c r="B171" s="76" t="s">
        <v>350</v>
      </c>
      <c r="C171" s="76" t="s">
        <v>353</v>
      </c>
      <c r="D171" s="76" t="s">
        <v>484</v>
      </c>
      <c r="E171" s="76" t="s">
        <v>485</v>
      </c>
      <c r="F171" s="76" t="s">
        <v>336</v>
      </c>
      <c r="G171" s="76" t="s">
        <v>314</v>
      </c>
      <c r="H171" s="76" t="s">
        <v>579</v>
      </c>
      <c r="I171" s="76" t="s">
        <v>591</v>
      </c>
      <c r="J171" s="118">
        <v>0</v>
      </c>
      <c r="K171" s="119">
        <v>331258.91315789474</v>
      </c>
      <c r="L171" s="120">
        <v>331258.91315789474</v>
      </c>
      <c r="M171" s="128">
        <v>417</v>
      </c>
      <c r="N171" s="129">
        <v>1506</v>
      </c>
      <c r="O171" s="129">
        <v>596</v>
      </c>
      <c r="P171" s="130">
        <v>2519</v>
      </c>
      <c r="Q171" s="114">
        <f>Tabela15[[#This Row],[COF_MUN]]/Tabela15[[#This Row],[Total de Alunos]]*Tabela15[[#This Row],[TtAlunosPré]]</f>
        <v>0</v>
      </c>
      <c r="R171" s="114">
        <f>Tabela15[[#This Row],[COF_NUTSIII]]/Tabela15[[#This Row],[Total de Alunos]]*Tabela15[[#This Row],[TtAlunosPré]]</f>
        <v>54837.223813752324</v>
      </c>
      <c r="S171" s="114">
        <f>Tabela15[[#This Row],[COF_NUTSIII+MUN]]/Tabela15[[#This Row],[Total de Alunos]]*Tabela15[[#This Row],[TtAlunosPré]]</f>
        <v>54837.223813752324</v>
      </c>
      <c r="T171" s="114">
        <f>Tabela15[[#This Row],[COF_MUN]]/Tabela15[[#This Row],[Total de Alunos]]*Tabela15[[#This Row],[TtAlunos_Básico]]</f>
        <v>0</v>
      </c>
      <c r="U171" s="114">
        <f>Tabela15[[#This Row],[COF_NUTSIII]]/Tabela15[[#This Row],[Total de Alunos]]*Tabela15[[#This Row],[TtAlunos_Básico]]</f>
        <v>198045.22557196883</v>
      </c>
      <c r="V171" s="114">
        <f>Tabela15[[#This Row],[COF_NUTSIII+MUN]]/Tabela15[[#This Row],[Total de Alunos]]*Tabela15[[#This Row],[TtAlunos_Básico]]</f>
        <v>198045.22557196883</v>
      </c>
      <c r="W171" s="114">
        <f>Tabela15[[#This Row],[COF_MUN]]/Tabela15[[#This Row],[Total de Alunos]]*Tabela15[[#This Row],[TtAlunos_Secundário]]</f>
        <v>0</v>
      </c>
      <c r="X171" s="114">
        <f>Tabela15[[#This Row],[COF_NUTSIII]]/Tabela15[[#This Row],[Total de Alunos]]*Tabela15[[#This Row],[TtAlunos_Secundário]]</f>
        <v>78376.463772173578</v>
      </c>
      <c r="Y171" s="114">
        <f>Tabela15[[#This Row],[COF_NUTSIII+MUN]]/Tabela15[[#This Row],[Total de Alunos]]*Tabela15[[#This Row],[TtAlunos_Secundário]]</f>
        <v>78376.463772173578</v>
      </c>
      <c r="AA171" s="146"/>
    </row>
    <row r="172" spans="1:27" x14ac:dyDescent="0.3">
      <c r="A172" s="76">
        <v>1421</v>
      </c>
      <c r="B172" s="76" t="s">
        <v>350</v>
      </c>
      <c r="C172" s="76" t="s">
        <v>353</v>
      </c>
      <c r="D172" s="76" t="s">
        <v>484</v>
      </c>
      <c r="E172" s="76" t="s">
        <v>485</v>
      </c>
      <c r="F172" s="76" t="s">
        <v>333</v>
      </c>
      <c r="G172" s="76" t="s">
        <v>308</v>
      </c>
      <c r="H172" s="76" t="s">
        <v>532</v>
      </c>
      <c r="I172" s="76" t="s">
        <v>549</v>
      </c>
      <c r="J172" s="118">
        <v>0</v>
      </c>
      <c r="K172" s="119">
        <v>292092.53769230773</v>
      </c>
      <c r="L172" s="120">
        <v>292092.53769230773</v>
      </c>
      <c r="M172" s="128">
        <v>1124</v>
      </c>
      <c r="N172" s="129">
        <v>3866</v>
      </c>
      <c r="O172" s="129">
        <v>1690</v>
      </c>
      <c r="P172" s="130">
        <v>6680</v>
      </c>
      <c r="Q172" s="114">
        <f>Tabela15[[#This Row],[COF_MUN]]/Tabela15[[#This Row],[Total de Alunos]]*Tabela15[[#This Row],[TtAlunosPré]]</f>
        <v>0</v>
      </c>
      <c r="R172" s="114">
        <f>Tabela15[[#This Row],[COF_NUTSIII]]/Tabela15[[#This Row],[Total de Alunos]]*Tabela15[[#This Row],[TtAlunosPré]]</f>
        <v>49148.504845232615</v>
      </c>
      <c r="S172" s="114">
        <f>Tabela15[[#This Row],[COF_NUTSIII+MUN]]/Tabela15[[#This Row],[Total de Alunos]]*Tabela15[[#This Row],[TtAlunosPré]]</f>
        <v>49148.504845232615</v>
      </c>
      <c r="T172" s="114">
        <f>Tabela15[[#This Row],[COF_MUN]]/Tabela15[[#This Row],[Total de Alunos]]*Tabela15[[#This Row],[TtAlunos_Básico]]</f>
        <v>0</v>
      </c>
      <c r="U172" s="114">
        <f>Tabela15[[#This Row],[COF_NUTSIII]]/Tabela15[[#This Row],[Total de Alunos]]*Tabela15[[#This Row],[TtAlunos_Básico]]</f>
        <v>169046.36986803319</v>
      </c>
      <c r="V172" s="114">
        <f>Tabela15[[#This Row],[COF_NUTSIII+MUN]]/Tabela15[[#This Row],[Total de Alunos]]*Tabela15[[#This Row],[TtAlunos_Básico]]</f>
        <v>169046.36986803319</v>
      </c>
      <c r="W172" s="114">
        <f>Tabela15[[#This Row],[COF_MUN]]/Tabela15[[#This Row],[Total de Alunos]]*Tabela15[[#This Row],[TtAlunos_Secundário]]</f>
        <v>0</v>
      </c>
      <c r="X172" s="114">
        <f>Tabela15[[#This Row],[COF_NUTSIII]]/Tabela15[[#This Row],[Total de Alunos]]*Tabela15[[#This Row],[TtAlunos_Secundário]]</f>
        <v>73897.662979041925</v>
      </c>
      <c r="Y172" s="114">
        <f>Tabela15[[#This Row],[COF_NUTSIII+MUN]]/Tabela15[[#This Row],[Total de Alunos]]*Tabela15[[#This Row],[TtAlunos_Secundário]]</f>
        <v>73897.662979041925</v>
      </c>
      <c r="AA172" s="146"/>
    </row>
    <row r="173" spans="1:27" x14ac:dyDescent="0.3">
      <c r="A173" s="76">
        <v>212</v>
      </c>
      <c r="B173" s="76" t="s">
        <v>350</v>
      </c>
      <c r="C173" s="76" t="s">
        <v>353</v>
      </c>
      <c r="D173" s="76" t="s">
        <v>354</v>
      </c>
      <c r="E173" s="76" t="s">
        <v>355</v>
      </c>
      <c r="F173" s="76" t="s">
        <v>327</v>
      </c>
      <c r="G173" s="76">
        <v>184</v>
      </c>
      <c r="H173" s="76" t="s">
        <v>373</v>
      </c>
      <c r="I173" s="76" t="s">
        <v>481</v>
      </c>
      <c r="J173" s="118">
        <v>275063.94</v>
      </c>
      <c r="K173" s="119">
        <v>58442.553846153845</v>
      </c>
      <c r="L173" s="120">
        <v>333506.49384615384</v>
      </c>
      <c r="M173" s="128">
        <v>94</v>
      </c>
      <c r="N173" s="129">
        <v>341</v>
      </c>
      <c r="O173" s="129">
        <v>101</v>
      </c>
      <c r="P173" s="130">
        <v>536</v>
      </c>
      <c r="Q173" s="114">
        <f>Tabela15[[#This Row],[COF_MUN]]/Tabela15[[#This Row],[Total de Alunos]]*Tabela15[[#This Row],[TtAlunosPré]]</f>
        <v>48238.825298507465</v>
      </c>
      <c r="R173" s="114">
        <f>Tabela15[[#This Row],[COF_NUTSIII]]/Tabela15[[#This Row],[Total de Alunos]]*Tabela15[[#This Row],[TtAlunosPré]]</f>
        <v>10249.253846153846</v>
      </c>
      <c r="S173" s="114">
        <f>Tabela15[[#This Row],[COF_NUTSIII+MUN]]/Tabela15[[#This Row],[Total de Alunos]]*Tabela15[[#This Row],[TtAlunosPré]]</f>
        <v>58488.079144661308</v>
      </c>
      <c r="T173" s="114">
        <f>Tabela15[[#This Row],[COF_MUN]]/Tabela15[[#This Row],[Total de Alunos]]*Tabela15[[#This Row],[TtAlunos_Básico]]</f>
        <v>174994.03645522389</v>
      </c>
      <c r="U173" s="114">
        <f>Tabela15[[#This Row],[COF_NUTSIII]]/Tabela15[[#This Row],[Total de Alunos]]*Tabela15[[#This Row],[TtAlunos_Básico]]</f>
        <v>37180.803846153845</v>
      </c>
      <c r="V173" s="114">
        <f>Tabela15[[#This Row],[COF_NUTSIII+MUN]]/Tabela15[[#This Row],[Total de Alunos]]*Tabela15[[#This Row],[TtAlunos_Básico]]</f>
        <v>212174.8403013777</v>
      </c>
      <c r="W173" s="114">
        <f>Tabela15[[#This Row],[COF_MUN]]/Tabela15[[#This Row],[Total de Alunos]]*Tabela15[[#This Row],[TtAlunos_Secundário]]</f>
        <v>51831.078246268655</v>
      </c>
      <c r="X173" s="114">
        <f>Tabela15[[#This Row],[COF_NUTSIII]]/Tabela15[[#This Row],[Total de Alunos]]*Tabela15[[#This Row],[TtAlunos_Secundário]]</f>
        <v>11012.496153846154</v>
      </c>
      <c r="Y173" s="114">
        <f>Tabela15[[#This Row],[COF_NUTSIII+MUN]]/Tabela15[[#This Row],[Total de Alunos]]*Tabela15[[#This Row],[TtAlunos_Secundário]]</f>
        <v>62843.574400114805</v>
      </c>
      <c r="AA173" s="146"/>
    </row>
    <row r="174" spans="1:27" x14ac:dyDescent="0.3">
      <c r="A174" s="76">
        <v>115</v>
      </c>
      <c r="B174" s="76" t="s">
        <v>350</v>
      </c>
      <c r="C174" s="76" t="s">
        <v>353</v>
      </c>
      <c r="D174" s="76" t="s">
        <v>484</v>
      </c>
      <c r="E174" s="76" t="s">
        <v>485</v>
      </c>
      <c r="F174" s="76" t="s">
        <v>335</v>
      </c>
      <c r="G174" s="76" t="s">
        <v>304</v>
      </c>
      <c r="H174" s="76" t="s">
        <v>445</v>
      </c>
      <c r="I174" s="76" t="s">
        <v>576</v>
      </c>
      <c r="J174" s="118">
        <v>0</v>
      </c>
      <c r="K174" s="119">
        <v>261614.17909090911</v>
      </c>
      <c r="L174" s="120">
        <v>261614.17909090911</v>
      </c>
      <c r="M174" s="128">
        <v>1240</v>
      </c>
      <c r="N174" s="129">
        <v>4190</v>
      </c>
      <c r="O174" s="129">
        <v>1245</v>
      </c>
      <c r="P174" s="130">
        <v>6675</v>
      </c>
      <c r="Q174" s="114">
        <f>Tabela15[[#This Row],[COF_MUN]]/Tabela15[[#This Row],[Total de Alunos]]*Tabela15[[#This Row],[TtAlunosPré]]</f>
        <v>0</v>
      </c>
      <c r="R174" s="114">
        <f>Tabela15[[#This Row],[COF_NUTSIII]]/Tabela15[[#This Row],[Total de Alunos]]*Tabela15[[#This Row],[TtAlunosPré]]</f>
        <v>48599.487950970382</v>
      </c>
      <c r="S174" s="114">
        <f>Tabela15[[#This Row],[COF_NUTSIII+MUN]]/Tabela15[[#This Row],[Total de Alunos]]*Tabela15[[#This Row],[TtAlunosPré]]</f>
        <v>48599.487950970382</v>
      </c>
      <c r="T174" s="114">
        <f>Tabela15[[#This Row],[COF_MUN]]/Tabela15[[#This Row],[Total de Alunos]]*Tabela15[[#This Row],[TtAlunos_Básico]]</f>
        <v>0</v>
      </c>
      <c r="U174" s="114">
        <f>Tabela15[[#This Row],[COF_NUTSIII]]/Tabela15[[#This Row],[Total de Alunos]]*Tabela15[[#This Row],[TtAlunos_Básico]]</f>
        <v>164219.2375117467</v>
      </c>
      <c r="V174" s="114">
        <f>Tabela15[[#This Row],[COF_NUTSIII+MUN]]/Tabela15[[#This Row],[Total de Alunos]]*Tabela15[[#This Row],[TtAlunos_Básico]]</f>
        <v>164219.2375117467</v>
      </c>
      <c r="W174" s="114">
        <f>Tabela15[[#This Row],[COF_MUN]]/Tabela15[[#This Row],[Total de Alunos]]*Tabela15[[#This Row],[TtAlunos_Secundário]]</f>
        <v>0</v>
      </c>
      <c r="X174" s="114">
        <f>Tabela15[[#This Row],[COF_NUTSIII]]/Tabela15[[#This Row],[Total de Alunos]]*Tabela15[[#This Row],[TtAlunos_Secundário]]</f>
        <v>48795.453628192037</v>
      </c>
      <c r="Y174" s="114">
        <f>Tabela15[[#This Row],[COF_NUTSIII+MUN]]/Tabela15[[#This Row],[Total de Alunos]]*Tabela15[[#This Row],[TtAlunos_Secundário]]</f>
        <v>48795.453628192037</v>
      </c>
      <c r="AA174" s="146"/>
    </row>
    <row r="175" spans="1:27" x14ac:dyDescent="0.3">
      <c r="A175" s="76">
        <v>1309</v>
      </c>
      <c r="B175" s="76" t="s">
        <v>350</v>
      </c>
      <c r="C175" s="76" t="s">
        <v>353</v>
      </c>
      <c r="D175" s="76" t="s">
        <v>408</v>
      </c>
      <c r="E175" s="76" t="s">
        <v>409</v>
      </c>
      <c r="F175" s="76" t="s">
        <v>338</v>
      </c>
      <c r="G175" s="76" t="s">
        <v>296</v>
      </c>
      <c r="H175" s="76" t="s">
        <v>448</v>
      </c>
      <c r="I175" s="76" t="s">
        <v>615</v>
      </c>
      <c r="J175" s="118">
        <v>0</v>
      </c>
      <c r="K175" s="119">
        <v>608447.2854545454</v>
      </c>
      <c r="L175" s="120">
        <v>608447.2854545454</v>
      </c>
      <c r="M175" s="128">
        <v>1310</v>
      </c>
      <c r="N175" s="129">
        <v>5473</v>
      </c>
      <c r="O175" s="129">
        <v>1782</v>
      </c>
      <c r="P175" s="130">
        <v>8565</v>
      </c>
      <c r="Q175" s="114">
        <f>Tabela15[[#This Row],[COF_MUN]]/Tabela15[[#This Row],[Total de Alunos]]*Tabela15[[#This Row],[TtAlunosPré]]</f>
        <v>0</v>
      </c>
      <c r="R175" s="114">
        <f>Tabela15[[#This Row],[COF_NUTSIII]]/Tabela15[[#This Row],[Total de Alunos]]*Tabela15[[#This Row],[TtAlunosPré]]</f>
        <v>93060.822410444176</v>
      </c>
      <c r="S175" s="114">
        <f>Tabela15[[#This Row],[COF_NUTSIII+MUN]]/Tabela15[[#This Row],[Total de Alunos]]*Tabela15[[#This Row],[TtAlunosPré]]</f>
        <v>93060.822410444176</v>
      </c>
      <c r="T175" s="114">
        <f>Tabela15[[#This Row],[COF_MUN]]/Tabela15[[#This Row],[Total de Alunos]]*Tabela15[[#This Row],[TtAlunos_Básico]]</f>
        <v>0</v>
      </c>
      <c r="U175" s="114">
        <f>Tabela15[[#This Row],[COF_NUTSIII]]/Tabela15[[#This Row],[Total de Alunos]]*Tabela15[[#This Row],[TtAlunos_Básico]]</f>
        <v>388795.32904760382</v>
      </c>
      <c r="V175" s="114">
        <f>Tabela15[[#This Row],[COF_NUTSIII+MUN]]/Tabela15[[#This Row],[Total de Alunos]]*Tabela15[[#This Row],[TtAlunos_Básico]]</f>
        <v>388795.32904760382</v>
      </c>
      <c r="W175" s="114">
        <f>Tabela15[[#This Row],[COF_MUN]]/Tabela15[[#This Row],[Total de Alunos]]*Tabela15[[#This Row],[TtAlunos_Secundário]]</f>
        <v>0</v>
      </c>
      <c r="X175" s="114">
        <f>Tabela15[[#This Row],[COF_NUTSIII]]/Tabela15[[#This Row],[Total de Alunos]]*Tabela15[[#This Row],[TtAlunos_Secundário]]</f>
        <v>126591.13399649734</v>
      </c>
      <c r="Y175" s="114">
        <f>Tabela15[[#This Row],[COF_NUTSIII+MUN]]/Tabela15[[#This Row],[Total de Alunos]]*Tabela15[[#This Row],[TtAlunos_Secundário]]</f>
        <v>126591.13399649734</v>
      </c>
      <c r="AA175" s="146"/>
    </row>
    <row r="176" spans="1:27" x14ac:dyDescent="0.3">
      <c r="A176" s="76">
        <v>1508</v>
      </c>
      <c r="B176" s="76" t="s">
        <v>350</v>
      </c>
      <c r="C176" s="76" t="s">
        <v>353</v>
      </c>
      <c r="D176" s="76" t="s">
        <v>427</v>
      </c>
      <c r="E176" s="76" t="s">
        <v>428</v>
      </c>
      <c r="F176" s="76" t="s">
        <v>324</v>
      </c>
      <c r="G176" s="76">
        <v>170</v>
      </c>
      <c r="H176" s="76" t="s">
        <v>370</v>
      </c>
      <c r="I176" s="76" t="s">
        <v>440</v>
      </c>
      <c r="J176" s="118">
        <v>399594.5</v>
      </c>
      <c r="K176" s="119">
        <v>0</v>
      </c>
      <c r="L176" s="120">
        <v>399594.5</v>
      </c>
      <c r="M176" s="128">
        <v>1466</v>
      </c>
      <c r="N176" s="129">
        <v>6916</v>
      </c>
      <c r="O176" s="129">
        <v>1824</v>
      </c>
      <c r="P176" s="130">
        <v>10206</v>
      </c>
      <c r="Q176" s="114">
        <f>Tabela15[[#This Row],[COF_MUN]]/Tabela15[[#This Row],[Total de Alunos]]*Tabela15[[#This Row],[TtAlunosPré]]</f>
        <v>57398.151773466583</v>
      </c>
      <c r="R176" s="114">
        <f>Tabela15[[#This Row],[COF_NUTSIII]]/Tabela15[[#This Row],[Total de Alunos]]*Tabela15[[#This Row],[TtAlunosPré]]</f>
        <v>0</v>
      </c>
      <c r="S176" s="114">
        <f>Tabela15[[#This Row],[COF_NUTSIII+MUN]]/Tabela15[[#This Row],[Total de Alunos]]*Tabela15[[#This Row],[TtAlunosPré]]</f>
        <v>57398.151773466583</v>
      </c>
      <c r="T176" s="114">
        <f>Tabela15[[#This Row],[COF_MUN]]/Tabela15[[#This Row],[Total de Alunos]]*Tabela15[[#This Row],[TtAlunos_Básico]]</f>
        <v>270781.45816186554</v>
      </c>
      <c r="U176" s="114">
        <f>Tabela15[[#This Row],[COF_NUTSIII]]/Tabela15[[#This Row],[Total de Alunos]]*Tabela15[[#This Row],[TtAlunos_Básico]]</f>
        <v>0</v>
      </c>
      <c r="V176" s="114">
        <f>Tabela15[[#This Row],[COF_NUTSIII+MUN]]/Tabela15[[#This Row],[Total de Alunos]]*Tabela15[[#This Row],[TtAlunos_Básico]]</f>
        <v>270781.45816186554</v>
      </c>
      <c r="W176" s="114">
        <f>Tabela15[[#This Row],[COF_MUN]]/Tabela15[[#This Row],[Total de Alunos]]*Tabela15[[#This Row],[TtAlunos_Secundário]]</f>
        <v>71414.890064667838</v>
      </c>
      <c r="X176" s="114">
        <f>Tabela15[[#This Row],[COF_NUTSIII]]/Tabela15[[#This Row],[Total de Alunos]]*Tabela15[[#This Row],[TtAlunos_Secundário]]</f>
        <v>0</v>
      </c>
      <c r="Y176" s="114">
        <f>Tabela15[[#This Row],[COF_NUTSIII+MUN]]/Tabela15[[#This Row],[Total de Alunos]]*Tabela15[[#This Row],[TtAlunos_Secundário]]</f>
        <v>71414.890064667838</v>
      </c>
      <c r="AA176" s="146"/>
    </row>
    <row r="177" spans="1:27" x14ac:dyDescent="0.3">
      <c r="A177" s="76">
        <v>612</v>
      </c>
      <c r="B177" s="76" t="s">
        <v>350</v>
      </c>
      <c r="C177" s="76" t="s">
        <v>353</v>
      </c>
      <c r="D177" s="76" t="s">
        <v>484</v>
      </c>
      <c r="E177" s="76" t="s">
        <v>485</v>
      </c>
      <c r="F177" s="76" t="s">
        <v>336</v>
      </c>
      <c r="G177" s="76" t="s">
        <v>314</v>
      </c>
      <c r="H177" s="76" t="s">
        <v>579</v>
      </c>
      <c r="I177" s="76" t="s">
        <v>592</v>
      </c>
      <c r="J177" s="118">
        <v>0</v>
      </c>
      <c r="K177" s="119">
        <v>331258.91315789474</v>
      </c>
      <c r="L177" s="120">
        <v>331258.91315789474</v>
      </c>
      <c r="M177" s="128">
        <v>54</v>
      </c>
      <c r="N177" s="129">
        <v>203</v>
      </c>
      <c r="O177" s="129">
        <v>28</v>
      </c>
      <c r="P177" s="130">
        <v>285</v>
      </c>
      <c r="Q177" s="114">
        <f>Tabela15[[#This Row],[COF_MUN]]/Tabela15[[#This Row],[Total de Alunos]]*Tabela15[[#This Row],[TtAlunosPré]]</f>
        <v>0</v>
      </c>
      <c r="R177" s="114">
        <f>Tabela15[[#This Row],[COF_NUTSIII]]/Tabela15[[#This Row],[Total de Alunos]]*Tabela15[[#This Row],[TtAlunosPré]]</f>
        <v>62764.846703601106</v>
      </c>
      <c r="S177" s="114">
        <f>Tabela15[[#This Row],[COF_NUTSIII+MUN]]/Tabela15[[#This Row],[Total de Alunos]]*Tabela15[[#This Row],[TtAlunosPré]]</f>
        <v>62764.846703601106</v>
      </c>
      <c r="T177" s="114">
        <f>Tabela15[[#This Row],[COF_MUN]]/Tabela15[[#This Row],[Total de Alunos]]*Tabela15[[#This Row],[TtAlunos_Básico]]</f>
        <v>0</v>
      </c>
      <c r="U177" s="114">
        <f>Tabela15[[#This Row],[COF_NUTSIII]]/Tabela15[[#This Row],[Total de Alunos]]*Tabela15[[#This Row],[TtAlunos_Básico]]</f>
        <v>235949.33112650044</v>
      </c>
      <c r="V177" s="114">
        <f>Tabela15[[#This Row],[COF_NUTSIII+MUN]]/Tabela15[[#This Row],[Total de Alunos]]*Tabela15[[#This Row],[TtAlunos_Básico]]</f>
        <v>235949.33112650044</v>
      </c>
      <c r="W177" s="114">
        <f>Tabela15[[#This Row],[COF_MUN]]/Tabela15[[#This Row],[Total de Alunos]]*Tabela15[[#This Row],[TtAlunos_Secundário]]</f>
        <v>0</v>
      </c>
      <c r="X177" s="114">
        <f>Tabela15[[#This Row],[COF_NUTSIII]]/Tabela15[[#This Row],[Total de Alunos]]*Tabela15[[#This Row],[TtAlunos_Secundário]]</f>
        <v>32544.735327793165</v>
      </c>
      <c r="Y177" s="114">
        <f>Tabela15[[#This Row],[COF_NUTSIII+MUN]]/Tabela15[[#This Row],[Total de Alunos]]*Tabela15[[#This Row],[TtAlunos_Secundário]]</f>
        <v>32544.735327793165</v>
      </c>
      <c r="AA177" s="146"/>
    </row>
    <row r="178" spans="1:27" x14ac:dyDescent="0.3">
      <c r="A178" s="76">
        <v>1310</v>
      </c>
      <c r="B178" s="76" t="s">
        <v>350</v>
      </c>
      <c r="C178" s="76" t="s">
        <v>353</v>
      </c>
      <c r="D178" s="76" t="s">
        <v>408</v>
      </c>
      <c r="E178" s="76" t="s">
        <v>409</v>
      </c>
      <c r="F178" s="76" t="s">
        <v>325</v>
      </c>
      <c r="G178" s="76" t="s">
        <v>299</v>
      </c>
      <c r="H178" s="76" t="s">
        <v>448</v>
      </c>
      <c r="I178" s="76" t="s">
        <v>453</v>
      </c>
      <c r="J178" s="118">
        <v>482126.94</v>
      </c>
      <c r="K178" s="119">
        <v>52941.176470588238</v>
      </c>
      <c r="L178" s="120">
        <v>535068.11647058825</v>
      </c>
      <c r="M178" s="128">
        <v>1933</v>
      </c>
      <c r="N178" s="129">
        <v>7560</v>
      </c>
      <c r="O178" s="129">
        <v>1961</v>
      </c>
      <c r="P178" s="130">
        <v>11454</v>
      </c>
      <c r="Q178" s="114">
        <f>Tabela15[[#This Row],[COF_MUN]]/Tabela15[[#This Row],[Total de Alunos]]*Tabela15[[#This Row],[TtAlunosPré]]</f>
        <v>81364.708837087484</v>
      </c>
      <c r="R178" s="114">
        <f>Tabela15[[#This Row],[COF_NUTSIII]]/Tabela15[[#This Row],[Total de Alunos]]*Tabela15[[#This Row],[TtAlunosPré]]</f>
        <v>8934.4590638769914</v>
      </c>
      <c r="S178" s="114">
        <f>Tabela15[[#This Row],[COF_NUTSIII+MUN]]/Tabela15[[#This Row],[Total de Alunos]]*Tabela15[[#This Row],[TtAlunosPré]]</f>
        <v>90299.167900964472</v>
      </c>
      <c r="T178" s="114">
        <f>Tabela15[[#This Row],[COF_MUN]]/Tabela15[[#This Row],[Total de Alunos]]*Tabela15[[#This Row],[TtAlunos_Básico]]</f>
        <v>318218.93368255632</v>
      </c>
      <c r="U178" s="114">
        <f>Tabela15[[#This Row],[COF_NUTSIII]]/Tabela15[[#This Row],[Total de Alunos]]*Tabela15[[#This Row],[TtAlunos_Básico]]</f>
        <v>34942.840415369923</v>
      </c>
      <c r="V178" s="114">
        <f>Tabela15[[#This Row],[COF_NUTSIII+MUN]]/Tabela15[[#This Row],[Total de Alunos]]*Tabela15[[#This Row],[TtAlunos_Básico]]</f>
        <v>353161.77409792622</v>
      </c>
      <c r="W178" s="114">
        <f>Tabela15[[#This Row],[COF_MUN]]/Tabela15[[#This Row],[Total de Alunos]]*Tabela15[[#This Row],[TtAlunos_Secundário]]</f>
        <v>82543.29748035621</v>
      </c>
      <c r="X178" s="114">
        <f>Tabela15[[#This Row],[COF_NUTSIII]]/Tabela15[[#This Row],[Total de Alunos]]*Tabela15[[#This Row],[TtAlunos_Secundário]]</f>
        <v>9063.8769913413253</v>
      </c>
      <c r="Y178" s="114">
        <f>Tabela15[[#This Row],[COF_NUTSIII+MUN]]/Tabela15[[#This Row],[Total de Alunos]]*Tabela15[[#This Row],[TtAlunos_Secundário]]</f>
        <v>91607.174471697523</v>
      </c>
      <c r="AA178" s="146"/>
    </row>
    <row r="179" spans="1:27" x14ac:dyDescent="0.3">
      <c r="A179" s="76">
        <v>1605</v>
      </c>
      <c r="B179" s="76" t="s">
        <v>350</v>
      </c>
      <c r="C179" s="76" t="s">
        <v>353</v>
      </c>
      <c r="D179" s="76" t="s">
        <v>408</v>
      </c>
      <c r="E179" s="76" t="s">
        <v>409</v>
      </c>
      <c r="F179" s="76" t="s">
        <v>29</v>
      </c>
      <c r="G179" s="76">
        <v>111</v>
      </c>
      <c r="H179" s="76" t="s">
        <v>410</v>
      </c>
      <c r="I179" s="76" t="s">
        <v>415</v>
      </c>
      <c r="J179" s="118">
        <v>205613.3</v>
      </c>
      <c r="K179" s="119">
        <v>52435.949000000001</v>
      </c>
      <c r="L179" s="120">
        <v>258049.24899999998</v>
      </c>
      <c r="M179" s="128">
        <v>158</v>
      </c>
      <c r="N179" s="129">
        <v>638</v>
      </c>
      <c r="O179" s="129">
        <v>251</v>
      </c>
      <c r="P179" s="130">
        <v>1047</v>
      </c>
      <c r="Q179" s="114">
        <f>Tabela15[[#This Row],[COF_MUN]]/Tabela15[[#This Row],[Total de Alunos]]*Tabela15[[#This Row],[TtAlunosPré]]</f>
        <v>31028.559121298946</v>
      </c>
      <c r="R179" s="114">
        <f>Tabela15[[#This Row],[COF_NUTSIII]]/Tabela15[[#This Row],[Total de Alunos]]*Tabela15[[#This Row],[TtAlunosPré]]</f>
        <v>7912.9703361986631</v>
      </c>
      <c r="S179" s="114">
        <f>Tabela15[[#This Row],[COF_NUTSIII+MUN]]/Tabela15[[#This Row],[Total de Alunos]]*Tabela15[[#This Row],[TtAlunosPré]]</f>
        <v>38941.529457497607</v>
      </c>
      <c r="T179" s="114">
        <f>Tabela15[[#This Row],[COF_MUN]]/Tabela15[[#This Row],[Total de Alunos]]*Tabela15[[#This Row],[TtAlunos_Básico]]</f>
        <v>125292.53619866284</v>
      </c>
      <c r="U179" s="114">
        <f>Tabela15[[#This Row],[COF_NUTSIII]]/Tabela15[[#This Row],[Total de Alunos]]*Tabela15[[#This Row],[TtAlunos_Básico]]</f>
        <v>31952.373889207258</v>
      </c>
      <c r="V179" s="114">
        <f>Tabela15[[#This Row],[COF_NUTSIII+MUN]]/Tabela15[[#This Row],[Total de Alunos]]*Tabela15[[#This Row],[TtAlunos_Básico]]</f>
        <v>157244.91008787008</v>
      </c>
      <c r="W179" s="114">
        <f>Tabela15[[#This Row],[COF_MUN]]/Tabela15[[#This Row],[Total de Alunos]]*Tabela15[[#This Row],[TtAlunos_Secundário]]</f>
        <v>49292.204680038201</v>
      </c>
      <c r="X179" s="114">
        <f>Tabela15[[#This Row],[COF_NUTSIII]]/Tabela15[[#This Row],[Total de Alunos]]*Tabela15[[#This Row],[TtAlunos_Secundário]]</f>
        <v>12570.604774594078</v>
      </c>
      <c r="Y179" s="114">
        <f>Tabela15[[#This Row],[COF_NUTSIII+MUN]]/Tabela15[[#This Row],[Total de Alunos]]*Tabela15[[#This Row],[TtAlunos_Secundário]]</f>
        <v>61862.809454632275</v>
      </c>
      <c r="AA179" s="146"/>
    </row>
    <row r="180" spans="1:27" x14ac:dyDescent="0.3">
      <c r="A180" s="76">
        <v>1013</v>
      </c>
      <c r="B180" s="76" t="s">
        <v>350</v>
      </c>
      <c r="C180" s="76" t="s">
        <v>353</v>
      </c>
      <c r="D180" s="76" t="s">
        <v>484</v>
      </c>
      <c r="E180" s="76" t="s">
        <v>485</v>
      </c>
      <c r="F180" s="76" t="s">
        <v>337</v>
      </c>
      <c r="G180" s="76" t="s">
        <v>310</v>
      </c>
      <c r="H180" s="76" t="s">
        <v>556</v>
      </c>
      <c r="I180" s="76" t="s">
        <v>604</v>
      </c>
      <c r="J180" s="118">
        <v>0</v>
      </c>
      <c r="K180" s="119">
        <v>219794.57400000002</v>
      </c>
      <c r="L180" s="120">
        <v>219794.57400000002</v>
      </c>
      <c r="M180" s="128">
        <v>59</v>
      </c>
      <c r="N180" s="129">
        <v>214</v>
      </c>
      <c r="O180" s="129">
        <v>173</v>
      </c>
      <c r="P180" s="130">
        <v>446</v>
      </c>
      <c r="Q180" s="114">
        <f>Tabela15[[#This Row],[COF_MUN]]/Tabela15[[#This Row],[Total de Alunos]]*Tabela15[[#This Row],[TtAlunosPré]]</f>
        <v>0</v>
      </c>
      <c r="R180" s="114">
        <f>Tabela15[[#This Row],[COF_NUTSIII]]/Tabela15[[#This Row],[Total de Alunos]]*Tabela15[[#This Row],[TtAlunosPré]]</f>
        <v>29075.96382511211</v>
      </c>
      <c r="S180" s="114">
        <f>Tabela15[[#This Row],[COF_NUTSIII+MUN]]/Tabela15[[#This Row],[Total de Alunos]]*Tabela15[[#This Row],[TtAlunosPré]]</f>
        <v>29075.96382511211</v>
      </c>
      <c r="T180" s="114">
        <f>Tabela15[[#This Row],[COF_MUN]]/Tabela15[[#This Row],[Total de Alunos]]*Tabela15[[#This Row],[TtAlunos_Básico]]</f>
        <v>0</v>
      </c>
      <c r="U180" s="114">
        <f>Tabela15[[#This Row],[COF_NUTSIII]]/Tabela15[[#This Row],[Total de Alunos]]*Tabela15[[#This Row],[TtAlunos_Básico]]</f>
        <v>105461.97048430494</v>
      </c>
      <c r="V180" s="114">
        <f>Tabela15[[#This Row],[COF_NUTSIII+MUN]]/Tabela15[[#This Row],[Total de Alunos]]*Tabela15[[#This Row],[TtAlunos_Básico]]</f>
        <v>105461.97048430494</v>
      </c>
      <c r="W180" s="114">
        <f>Tabela15[[#This Row],[COF_MUN]]/Tabela15[[#This Row],[Total de Alunos]]*Tabela15[[#This Row],[TtAlunos_Secundário]]</f>
        <v>0</v>
      </c>
      <c r="X180" s="114">
        <f>Tabela15[[#This Row],[COF_NUTSIII]]/Tabela15[[#This Row],[Total de Alunos]]*Tabela15[[#This Row],[TtAlunos_Secundário]]</f>
        <v>85256.639690582961</v>
      </c>
      <c r="Y180" s="114">
        <f>Tabela15[[#This Row],[COF_NUTSIII+MUN]]/Tabela15[[#This Row],[Total de Alunos]]*Tabela15[[#This Row],[TtAlunos_Secundário]]</f>
        <v>85256.639690582961</v>
      </c>
      <c r="AA180" s="146"/>
    </row>
    <row r="181" spans="1:27" x14ac:dyDescent="0.3">
      <c r="A181" s="76">
        <v>613</v>
      </c>
      <c r="B181" s="76" t="s">
        <v>350</v>
      </c>
      <c r="C181" s="76" t="s">
        <v>353</v>
      </c>
      <c r="D181" s="76" t="s">
        <v>484</v>
      </c>
      <c r="E181" s="76" t="s">
        <v>485</v>
      </c>
      <c r="F181" s="76" t="s">
        <v>336</v>
      </c>
      <c r="G181" s="76" t="s">
        <v>314</v>
      </c>
      <c r="H181" s="76" t="s">
        <v>579</v>
      </c>
      <c r="I181" s="76" t="s">
        <v>593</v>
      </c>
      <c r="J181" s="118">
        <v>0</v>
      </c>
      <c r="K181" s="119">
        <v>331258.91315789474</v>
      </c>
      <c r="L181" s="120">
        <v>331258.91315789474</v>
      </c>
      <c r="M181" s="128">
        <v>222</v>
      </c>
      <c r="N181" s="129">
        <v>787</v>
      </c>
      <c r="O181" s="129">
        <v>435</v>
      </c>
      <c r="P181" s="130">
        <v>1444</v>
      </c>
      <c r="Q181" s="114">
        <f>Tabela15[[#This Row],[COF_MUN]]/Tabela15[[#This Row],[Total de Alunos]]*Tabela15[[#This Row],[TtAlunosPré]]</f>
        <v>0</v>
      </c>
      <c r="R181" s="114">
        <f>Tabela15[[#This Row],[COF_NUTSIII]]/Tabela15[[#This Row],[Total de Alunos]]*Tabela15[[#This Row],[TtAlunosPré]]</f>
        <v>50927.616842834235</v>
      </c>
      <c r="S181" s="114">
        <f>Tabela15[[#This Row],[COF_NUTSIII+MUN]]/Tabela15[[#This Row],[Total de Alunos]]*Tabela15[[#This Row],[TtAlunosPré]]</f>
        <v>50927.616842834235</v>
      </c>
      <c r="T181" s="114">
        <f>Tabela15[[#This Row],[COF_MUN]]/Tabela15[[#This Row],[Total de Alunos]]*Tabela15[[#This Row],[TtAlunos_Básico]]</f>
        <v>0</v>
      </c>
      <c r="U181" s="114">
        <f>Tabela15[[#This Row],[COF_NUTSIII]]/Tabela15[[#This Row],[Total de Alunos]]*Tabela15[[#This Row],[TtAlunos_Básico]]</f>
        <v>180540.69574464209</v>
      </c>
      <c r="V181" s="114">
        <f>Tabela15[[#This Row],[COF_NUTSIII+MUN]]/Tabela15[[#This Row],[Total de Alunos]]*Tabela15[[#This Row],[TtAlunos_Básico]]</f>
        <v>180540.69574464209</v>
      </c>
      <c r="W181" s="114">
        <f>Tabela15[[#This Row],[COF_MUN]]/Tabela15[[#This Row],[Total de Alunos]]*Tabela15[[#This Row],[TtAlunos_Secundário]]</f>
        <v>0</v>
      </c>
      <c r="X181" s="114">
        <f>Tabela15[[#This Row],[COF_NUTSIII]]/Tabela15[[#This Row],[Total de Alunos]]*Tabela15[[#This Row],[TtAlunos_Secundário]]</f>
        <v>99790.600570418435</v>
      </c>
      <c r="Y181" s="114">
        <f>Tabela15[[#This Row],[COF_NUTSIII+MUN]]/Tabela15[[#This Row],[Total de Alunos]]*Tabela15[[#This Row],[TtAlunos_Secundário]]</f>
        <v>99790.600570418435</v>
      </c>
      <c r="AA181" s="146"/>
    </row>
    <row r="182" spans="1:27" x14ac:dyDescent="0.3">
      <c r="A182" s="76">
        <v>1311</v>
      </c>
      <c r="B182" s="76" t="s">
        <v>350</v>
      </c>
      <c r="C182" s="76" t="s">
        <v>353</v>
      </c>
      <c r="D182" s="76" t="s">
        <v>408</v>
      </c>
      <c r="E182" s="76" t="s">
        <v>409</v>
      </c>
      <c r="F182" s="76" t="s">
        <v>338</v>
      </c>
      <c r="G182" s="76" t="s">
        <v>296</v>
      </c>
      <c r="H182" s="76" t="s">
        <v>448</v>
      </c>
      <c r="I182" s="76" t="s">
        <v>616</v>
      </c>
      <c r="J182" s="118">
        <v>0</v>
      </c>
      <c r="K182" s="119">
        <v>608447.2854545454</v>
      </c>
      <c r="L182" s="120">
        <v>608447.2854545454</v>
      </c>
      <c r="M182" s="128">
        <v>1695</v>
      </c>
      <c r="N182" s="129">
        <v>6268</v>
      </c>
      <c r="O182" s="129">
        <v>2166</v>
      </c>
      <c r="P182" s="130">
        <v>10129</v>
      </c>
      <c r="Q182" s="114">
        <f>Tabela15[[#This Row],[COF_MUN]]/Tabela15[[#This Row],[Total de Alunos]]*Tabela15[[#This Row],[TtAlunosPré]]</f>
        <v>0</v>
      </c>
      <c r="R182" s="114">
        <f>Tabela15[[#This Row],[COF_NUTSIII]]/Tabela15[[#This Row],[Total de Alunos]]*Tabela15[[#This Row],[TtAlunosPré]]</f>
        <v>101818.35806550049</v>
      </c>
      <c r="S182" s="114">
        <f>Tabela15[[#This Row],[COF_NUTSIII+MUN]]/Tabela15[[#This Row],[Total de Alunos]]*Tabela15[[#This Row],[TtAlunosPré]]</f>
        <v>101818.35806550049</v>
      </c>
      <c r="T182" s="114">
        <f>Tabela15[[#This Row],[COF_MUN]]/Tabela15[[#This Row],[Total de Alunos]]*Tabela15[[#This Row],[TtAlunos_Básico]]</f>
        <v>0</v>
      </c>
      <c r="U182" s="114">
        <f>Tabela15[[#This Row],[COF_NUTSIII]]/Tabela15[[#This Row],[Total de Alunos]]*Tabela15[[#This Row],[TtAlunos_Básico]]</f>
        <v>376517.68044516642</v>
      </c>
      <c r="V182" s="114">
        <f>Tabela15[[#This Row],[COF_NUTSIII+MUN]]/Tabela15[[#This Row],[Total de Alunos]]*Tabela15[[#This Row],[TtAlunos_Básico]]</f>
        <v>376517.68044516642</v>
      </c>
      <c r="W182" s="114">
        <f>Tabela15[[#This Row],[COF_MUN]]/Tabela15[[#This Row],[Total de Alunos]]*Tabela15[[#This Row],[TtAlunos_Secundário]]</f>
        <v>0</v>
      </c>
      <c r="X182" s="114">
        <f>Tabela15[[#This Row],[COF_NUTSIII]]/Tabela15[[#This Row],[Total de Alunos]]*Tabela15[[#This Row],[TtAlunos_Secundário]]</f>
        <v>130111.2469438785</v>
      </c>
      <c r="Y182" s="114">
        <f>Tabela15[[#This Row],[COF_NUTSIII+MUN]]/Tabela15[[#This Row],[Total de Alunos]]*Tabela15[[#This Row],[TtAlunos_Secundário]]</f>
        <v>130111.2469438785</v>
      </c>
      <c r="AA182" s="146"/>
    </row>
    <row r="183" spans="1:27" x14ac:dyDescent="0.3">
      <c r="A183" s="76">
        <v>1811</v>
      </c>
      <c r="B183" s="76" t="s">
        <v>350</v>
      </c>
      <c r="C183" s="76" t="s">
        <v>353</v>
      </c>
      <c r="D183" s="76" t="s">
        <v>484</v>
      </c>
      <c r="E183" s="76" t="s">
        <v>485</v>
      </c>
      <c r="F183" s="76" t="s">
        <v>340</v>
      </c>
      <c r="G183" s="76" t="s">
        <v>316</v>
      </c>
      <c r="H183" s="76" t="s">
        <v>513</v>
      </c>
      <c r="I183" s="76" t="s">
        <v>632</v>
      </c>
      <c r="J183" s="118">
        <v>0</v>
      </c>
      <c r="K183" s="119">
        <v>341568.78571428574</v>
      </c>
      <c r="L183" s="120">
        <v>341568.78571428574</v>
      </c>
      <c r="M183" s="128">
        <v>127</v>
      </c>
      <c r="N183" s="129">
        <v>509</v>
      </c>
      <c r="O183" s="129">
        <v>209</v>
      </c>
      <c r="P183" s="130">
        <v>845</v>
      </c>
      <c r="Q183" s="114">
        <f>Tabela15[[#This Row],[COF_MUN]]/Tabela15[[#This Row],[Total de Alunos]]*Tabela15[[#This Row],[TtAlunosPré]]</f>
        <v>0</v>
      </c>
      <c r="R183" s="114">
        <f>Tabela15[[#This Row],[COF_NUTSIII]]/Tabela15[[#This Row],[Total de Alunos]]*Tabela15[[#This Row],[TtAlunosPré]]</f>
        <v>51336.373710904481</v>
      </c>
      <c r="S183" s="114">
        <f>Tabela15[[#This Row],[COF_NUTSIII+MUN]]/Tabela15[[#This Row],[Total de Alunos]]*Tabela15[[#This Row],[TtAlunosPré]]</f>
        <v>51336.373710904481</v>
      </c>
      <c r="T183" s="114">
        <f>Tabela15[[#This Row],[COF_MUN]]/Tabela15[[#This Row],[Total de Alunos]]*Tabela15[[#This Row],[TtAlunos_Básico]]</f>
        <v>0</v>
      </c>
      <c r="U183" s="114">
        <f>Tabela15[[#This Row],[COF_NUTSIII]]/Tabela15[[#This Row],[Total de Alunos]]*Tabela15[[#This Row],[TtAlunos_Básico]]</f>
        <v>205749.71825866442</v>
      </c>
      <c r="V183" s="114">
        <f>Tabela15[[#This Row],[COF_NUTSIII+MUN]]/Tabela15[[#This Row],[Total de Alunos]]*Tabela15[[#This Row],[TtAlunos_Básico]]</f>
        <v>205749.71825866442</v>
      </c>
      <c r="W183" s="114">
        <f>Tabela15[[#This Row],[COF_MUN]]/Tabela15[[#This Row],[Total de Alunos]]*Tabela15[[#This Row],[TtAlunos_Secundário]]</f>
        <v>0</v>
      </c>
      <c r="X183" s="114">
        <f>Tabela15[[#This Row],[COF_NUTSIII]]/Tabela15[[#This Row],[Total de Alunos]]*Tabela15[[#This Row],[TtAlunos_Secundário]]</f>
        <v>84482.693744716831</v>
      </c>
      <c r="Y183" s="114">
        <f>Tabela15[[#This Row],[COF_NUTSIII+MUN]]/Tabela15[[#This Row],[Total de Alunos]]*Tabela15[[#This Row],[TtAlunos_Secundário]]</f>
        <v>84482.693744716831</v>
      </c>
      <c r="AA183" s="146"/>
    </row>
    <row r="184" spans="1:27" x14ac:dyDescent="0.3">
      <c r="A184" s="76">
        <v>507</v>
      </c>
      <c r="B184" s="76" t="s">
        <v>350</v>
      </c>
      <c r="C184" s="76" t="s">
        <v>353</v>
      </c>
      <c r="D184" s="76" t="s">
        <v>484</v>
      </c>
      <c r="E184" s="76" t="s">
        <v>485</v>
      </c>
      <c r="F184" s="76" t="s">
        <v>328</v>
      </c>
      <c r="G184" s="76" t="s">
        <v>306</v>
      </c>
      <c r="H184" s="76" t="s">
        <v>486</v>
      </c>
      <c r="I184" s="76" t="s">
        <v>489</v>
      </c>
      <c r="J184" s="118">
        <v>0</v>
      </c>
      <c r="K184" s="119">
        <v>369731.88500000001</v>
      </c>
      <c r="L184" s="120">
        <v>369731.88500000001</v>
      </c>
      <c r="M184" s="128">
        <v>53</v>
      </c>
      <c r="N184" s="129">
        <v>223</v>
      </c>
      <c r="O184" s="129">
        <v>61</v>
      </c>
      <c r="P184" s="130">
        <v>337</v>
      </c>
      <c r="Q184" s="114">
        <f>Tabela15[[#This Row],[COF_MUN]]/Tabela15[[#This Row],[Total de Alunos]]*Tabela15[[#This Row],[TtAlunosPré]]</f>
        <v>0</v>
      </c>
      <c r="R184" s="114">
        <f>Tabela15[[#This Row],[COF_NUTSIII]]/Tabela15[[#This Row],[Total de Alunos]]*Tabela15[[#This Row],[TtAlunosPré]]</f>
        <v>58147.744525222559</v>
      </c>
      <c r="S184" s="114">
        <f>Tabela15[[#This Row],[COF_NUTSIII+MUN]]/Tabela15[[#This Row],[Total de Alunos]]*Tabela15[[#This Row],[TtAlunosPré]]</f>
        <v>58147.744525222559</v>
      </c>
      <c r="T184" s="114">
        <f>Tabela15[[#This Row],[COF_MUN]]/Tabela15[[#This Row],[Total de Alunos]]*Tabela15[[#This Row],[TtAlunos_Básico]]</f>
        <v>0</v>
      </c>
      <c r="U184" s="114">
        <f>Tabela15[[#This Row],[COF_NUTSIII]]/Tabela15[[#This Row],[Total de Alunos]]*Tabela15[[#This Row],[TtAlunos_Básico]]</f>
        <v>244659.3779080119</v>
      </c>
      <c r="V184" s="114">
        <f>Tabela15[[#This Row],[COF_NUTSIII+MUN]]/Tabela15[[#This Row],[Total de Alunos]]*Tabela15[[#This Row],[TtAlunos_Básico]]</f>
        <v>244659.3779080119</v>
      </c>
      <c r="W184" s="114">
        <f>Tabela15[[#This Row],[COF_MUN]]/Tabela15[[#This Row],[Total de Alunos]]*Tabela15[[#This Row],[TtAlunos_Secundário]]</f>
        <v>0</v>
      </c>
      <c r="X184" s="114">
        <f>Tabela15[[#This Row],[COF_NUTSIII]]/Tabela15[[#This Row],[Total de Alunos]]*Tabela15[[#This Row],[TtAlunos_Secundário]]</f>
        <v>66924.762566765581</v>
      </c>
      <c r="Y184" s="114">
        <f>Tabela15[[#This Row],[COF_NUTSIII+MUN]]/Tabela15[[#This Row],[Total de Alunos]]*Tabela15[[#This Row],[TtAlunos_Secundário]]</f>
        <v>66924.762566765581</v>
      </c>
      <c r="AA184" s="146"/>
    </row>
    <row r="185" spans="1:27" x14ac:dyDescent="0.3">
      <c r="A185" s="76">
        <v>1812</v>
      </c>
      <c r="B185" s="76" t="s">
        <v>350</v>
      </c>
      <c r="C185" s="76" t="s">
        <v>353</v>
      </c>
      <c r="D185" s="76" t="s">
        <v>408</v>
      </c>
      <c r="E185" s="76" t="s">
        <v>409</v>
      </c>
      <c r="F185" s="76" t="s">
        <v>331</v>
      </c>
      <c r="G185" s="76" t="s">
        <v>301</v>
      </c>
      <c r="H185" s="76" t="s">
        <v>513</v>
      </c>
      <c r="I185" s="76" t="s">
        <v>522</v>
      </c>
      <c r="J185" s="118">
        <v>216125.59</v>
      </c>
      <c r="K185" s="119">
        <v>11835.449999999999</v>
      </c>
      <c r="L185" s="120">
        <v>227961.04</v>
      </c>
      <c r="M185" s="128">
        <v>48</v>
      </c>
      <c r="N185" s="129">
        <v>178</v>
      </c>
      <c r="O185" s="129">
        <v>0</v>
      </c>
      <c r="P185" s="130">
        <v>226</v>
      </c>
      <c r="Q185" s="114">
        <f>Tabela15[[#This Row],[COF_MUN]]/Tabela15[[#This Row],[Total de Alunos]]*Tabela15[[#This Row],[TtAlunosPré]]</f>
        <v>45902.780176991146</v>
      </c>
      <c r="R185" s="114">
        <f>Tabela15[[#This Row],[COF_NUTSIII]]/Tabela15[[#This Row],[Total de Alunos]]*Tabela15[[#This Row],[TtAlunosPré]]</f>
        <v>2513.7238938053097</v>
      </c>
      <c r="S185" s="114">
        <f>Tabela15[[#This Row],[COF_NUTSIII+MUN]]/Tabela15[[#This Row],[Total de Alunos]]*Tabela15[[#This Row],[TtAlunosPré]]</f>
        <v>48416.504070796458</v>
      </c>
      <c r="T185" s="114">
        <f>Tabela15[[#This Row],[COF_MUN]]/Tabela15[[#This Row],[Total de Alunos]]*Tabela15[[#This Row],[TtAlunos_Básico]]</f>
        <v>170222.80982300884</v>
      </c>
      <c r="U185" s="114">
        <f>Tabela15[[#This Row],[COF_NUTSIII]]/Tabela15[[#This Row],[Total de Alunos]]*Tabela15[[#This Row],[TtAlunos_Básico]]</f>
        <v>9321.7261061946901</v>
      </c>
      <c r="V185" s="114">
        <f>Tabela15[[#This Row],[COF_NUTSIII+MUN]]/Tabela15[[#This Row],[Total de Alunos]]*Tabela15[[#This Row],[TtAlunos_Básico]]</f>
        <v>179544.53592920353</v>
      </c>
      <c r="W185" s="114">
        <f>Tabela15[[#This Row],[COF_MUN]]/Tabela15[[#This Row],[Total de Alunos]]*Tabela15[[#This Row],[TtAlunos_Secundário]]</f>
        <v>0</v>
      </c>
      <c r="X185" s="114">
        <f>Tabela15[[#This Row],[COF_NUTSIII]]/Tabela15[[#This Row],[Total de Alunos]]*Tabela15[[#This Row],[TtAlunos_Secundário]]</f>
        <v>0</v>
      </c>
      <c r="Y185" s="114">
        <f>Tabela15[[#This Row],[COF_NUTSIII+MUN]]/Tabela15[[#This Row],[Total de Alunos]]*Tabela15[[#This Row],[TtAlunos_Secundário]]</f>
        <v>0</v>
      </c>
      <c r="AA185" s="146"/>
    </row>
    <row r="186" spans="1:27" x14ac:dyDescent="0.3">
      <c r="A186" s="76">
        <v>614</v>
      </c>
      <c r="B186" s="76" t="s">
        <v>350</v>
      </c>
      <c r="C186" s="76" t="s">
        <v>353</v>
      </c>
      <c r="D186" s="76" t="s">
        <v>484</v>
      </c>
      <c r="E186" s="76" t="s">
        <v>485</v>
      </c>
      <c r="F186" s="76" t="s">
        <v>336</v>
      </c>
      <c r="G186" s="76" t="s">
        <v>314</v>
      </c>
      <c r="H186" s="76" t="s">
        <v>579</v>
      </c>
      <c r="I186" s="76" t="s">
        <v>594</v>
      </c>
      <c r="J186" s="118">
        <v>0</v>
      </c>
      <c r="K186" s="119">
        <v>331258.91315789474</v>
      </c>
      <c r="L186" s="120">
        <v>331258.91315789474</v>
      </c>
      <c r="M186" s="128">
        <v>92</v>
      </c>
      <c r="N186" s="129">
        <v>315</v>
      </c>
      <c r="O186" s="129">
        <v>40</v>
      </c>
      <c r="P186" s="130">
        <v>447</v>
      </c>
      <c r="Q186" s="114">
        <f>Tabela15[[#This Row],[COF_MUN]]/Tabela15[[#This Row],[Total de Alunos]]*Tabela15[[#This Row],[TtAlunosPré]]</f>
        <v>0</v>
      </c>
      <c r="R186" s="114">
        <f>Tabela15[[#This Row],[COF_NUTSIII]]/Tabela15[[#This Row],[Total de Alunos]]*Tabela15[[#This Row],[TtAlunosPré]]</f>
        <v>68178.568256211001</v>
      </c>
      <c r="S186" s="114">
        <f>Tabela15[[#This Row],[COF_NUTSIII+MUN]]/Tabela15[[#This Row],[Total de Alunos]]*Tabela15[[#This Row],[TtAlunosPré]]</f>
        <v>68178.568256211001</v>
      </c>
      <c r="T186" s="114">
        <f>Tabela15[[#This Row],[COF_MUN]]/Tabela15[[#This Row],[Total de Alunos]]*Tabela15[[#This Row],[TtAlunos_Básico]]</f>
        <v>0</v>
      </c>
      <c r="U186" s="114">
        <f>Tabela15[[#This Row],[COF_NUTSIII]]/Tabela15[[#This Row],[Total de Alunos]]*Tabela15[[#This Row],[TtAlunos_Básico]]</f>
        <v>233437.48913811374</v>
      </c>
      <c r="V186" s="114">
        <f>Tabela15[[#This Row],[COF_NUTSIII+MUN]]/Tabela15[[#This Row],[Total de Alunos]]*Tabela15[[#This Row],[TtAlunos_Básico]]</f>
        <v>233437.48913811374</v>
      </c>
      <c r="W186" s="114">
        <f>Tabela15[[#This Row],[COF_MUN]]/Tabela15[[#This Row],[Total de Alunos]]*Tabela15[[#This Row],[TtAlunos_Secundário]]</f>
        <v>0</v>
      </c>
      <c r="X186" s="114">
        <f>Tabela15[[#This Row],[COF_NUTSIII]]/Tabela15[[#This Row],[Total de Alunos]]*Tabela15[[#This Row],[TtAlunos_Secundário]]</f>
        <v>29642.855763570002</v>
      </c>
      <c r="Y186" s="114">
        <f>Tabela15[[#This Row],[COF_NUTSIII+MUN]]/Tabela15[[#This Row],[Total de Alunos]]*Tabela15[[#This Row],[TtAlunos_Secundário]]</f>
        <v>29642.855763570002</v>
      </c>
      <c r="AA186" s="146"/>
    </row>
    <row r="187" spans="1:27" x14ac:dyDescent="0.3">
      <c r="A187" s="76">
        <v>1014</v>
      </c>
      <c r="B187" s="76" t="s">
        <v>350</v>
      </c>
      <c r="C187" s="76" t="s">
        <v>353</v>
      </c>
      <c r="D187" s="76" t="s">
        <v>484</v>
      </c>
      <c r="E187" s="76" t="s">
        <v>485</v>
      </c>
      <c r="F187" s="76" t="s">
        <v>334</v>
      </c>
      <c r="G187" s="76" t="s">
        <v>302</v>
      </c>
      <c r="H187" s="76" t="s">
        <v>556</v>
      </c>
      <c r="I187" s="76" t="s">
        <v>566</v>
      </c>
      <c r="J187" s="118">
        <v>0</v>
      </c>
      <c r="K187" s="119">
        <v>313016.76416666666</v>
      </c>
      <c r="L187" s="120">
        <v>313016.76416666666</v>
      </c>
      <c r="M187" s="128">
        <v>662</v>
      </c>
      <c r="N187" s="129">
        <v>2432</v>
      </c>
      <c r="O187" s="129">
        <v>580</v>
      </c>
      <c r="P187" s="130">
        <v>3674</v>
      </c>
      <c r="Q187" s="114">
        <f>Tabela15[[#This Row],[COF_MUN]]/Tabela15[[#This Row],[Total de Alunos]]*Tabela15[[#This Row],[TtAlunosPré]]</f>
        <v>0</v>
      </c>
      <c r="R187" s="114">
        <f>Tabela15[[#This Row],[COF_NUTSIII]]/Tabela15[[#This Row],[Total de Alunos]]*Tabela15[[#This Row],[TtAlunosPré]]</f>
        <v>56400.952062692792</v>
      </c>
      <c r="S187" s="114">
        <f>Tabela15[[#This Row],[COF_NUTSIII+MUN]]/Tabela15[[#This Row],[Total de Alunos]]*Tabela15[[#This Row],[TtAlunosPré]]</f>
        <v>56400.952062692792</v>
      </c>
      <c r="T187" s="114">
        <f>Tabela15[[#This Row],[COF_MUN]]/Tabela15[[#This Row],[Total de Alunos]]*Tabela15[[#This Row],[TtAlunos_Básico]]</f>
        <v>0</v>
      </c>
      <c r="U187" s="114">
        <f>Tabela15[[#This Row],[COF_NUTSIII]]/Tabela15[[#This Row],[Total de Alunos]]*Tabela15[[#This Row],[TtAlunos_Básico]]</f>
        <v>207201.08068953003</v>
      </c>
      <c r="V187" s="114">
        <f>Tabela15[[#This Row],[COF_NUTSIII+MUN]]/Tabela15[[#This Row],[Total de Alunos]]*Tabela15[[#This Row],[TtAlunos_Básico]]</f>
        <v>207201.08068953003</v>
      </c>
      <c r="W187" s="114">
        <f>Tabela15[[#This Row],[COF_MUN]]/Tabela15[[#This Row],[Total de Alunos]]*Tabela15[[#This Row],[TtAlunos_Secundário]]</f>
        <v>0</v>
      </c>
      <c r="X187" s="114">
        <f>Tabela15[[#This Row],[COF_NUTSIII]]/Tabela15[[#This Row],[Total de Alunos]]*Tabela15[[#This Row],[TtAlunos_Secundário]]</f>
        <v>49414.731414443835</v>
      </c>
      <c r="Y187" s="114">
        <f>Tabela15[[#This Row],[COF_NUTSIII+MUN]]/Tabela15[[#This Row],[Total de Alunos]]*Tabela15[[#This Row],[TtAlunos_Secundário]]</f>
        <v>49414.731414443835</v>
      </c>
      <c r="AA187" s="146"/>
    </row>
    <row r="188" spans="1:27" x14ac:dyDescent="0.3">
      <c r="A188" s="76">
        <v>1708</v>
      </c>
      <c r="B188" s="76" t="s">
        <v>350</v>
      </c>
      <c r="C188" s="76" t="s">
        <v>353</v>
      </c>
      <c r="D188" s="76" t="s">
        <v>408</v>
      </c>
      <c r="E188" s="76" t="s">
        <v>409</v>
      </c>
      <c r="F188" s="76" t="s">
        <v>331</v>
      </c>
      <c r="G188" s="76" t="s">
        <v>301</v>
      </c>
      <c r="H188" s="76" t="s">
        <v>420</v>
      </c>
      <c r="I188" s="76" t="s">
        <v>523</v>
      </c>
      <c r="J188" s="118">
        <v>403350.55</v>
      </c>
      <c r="K188" s="119">
        <v>11835.449999999999</v>
      </c>
      <c r="L188" s="120">
        <v>415186</v>
      </c>
      <c r="M188" s="128">
        <v>307</v>
      </c>
      <c r="N188" s="129">
        <v>1214</v>
      </c>
      <c r="O188" s="129">
        <v>691</v>
      </c>
      <c r="P188" s="130">
        <v>2212</v>
      </c>
      <c r="Q188" s="114">
        <f>Tabela15[[#This Row],[COF_MUN]]/Tabela15[[#This Row],[Total de Alunos]]*Tabela15[[#This Row],[TtAlunosPré]]</f>
        <v>55980.388268535258</v>
      </c>
      <c r="R188" s="114">
        <f>Tabela15[[#This Row],[COF_NUTSIII]]/Tabela15[[#This Row],[Total de Alunos]]*Tabela15[[#This Row],[TtAlunosPré]]</f>
        <v>1642.6234855334537</v>
      </c>
      <c r="S188" s="114">
        <f>Tabela15[[#This Row],[COF_NUTSIII+MUN]]/Tabela15[[#This Row],[Total de Alunos]]*Tabela15[[#This Row],[TtAlunosPré]]</f>
        <v>57623.011754068721</v>
      </c>
      <c r="T188" s="114">
        <f>Tabela15[[#This Row],[COF_MUN]]/Tabela15[[#This Row],[Total de Alunos]]*Tabela15[[#This Row],[TtAlunos_Básico]]</f>
        <v>221368.70149186256</v>
      </c>
      <c r="U188" s="114">
        <f>Tabela15[[#This Row],[COF_NUTSIII]]/Tabela15[[#This Row],[Total de Alunos]]*Tabela15[[#This Row],[TtAlunos_Básico]]</f>
        <v>6495.5860307414096</v>
      </c>
      <c r="V188" s="114">
        <f>Tabela15[[#This Row],[COF_NUTSIII+MUN]]/Tabela15[[#This Row],[Total de Alunos]]*Tabela15[[#This Row],[TtAlunos_Básico]]</f>
        <v>227864.28752260399</v>
      </c>
      <c r="W188" s="114">
        <f>Tabela15[[#This Row],[COF_MUN]]/Tabela15[[#This Row],[Total de Alunos]]*Tabela15[[#This Row],[TtAlunos_Secundário]]</f>
        <v>126001.46023960217</v>
      </c>
      <c r="X188" s="114">
        <f>Tabela15[[#This Row],[COF_NUTSIII]]/Tabela15[[#This Row],[Total de Alunos]]*Tabela15[[#This Row],[TtAlunos_Secundário]]</f>
        <v>3697.2404837251352</v>
      </c>
      <c r="Y188" s="114">
        <f>Tabela15[[#This Row],[COF_NUTSIII+MUN]]/Tabela15[[#This Row],[Total de Alunos]]*Tabela15[[#This Row],[TtAlunos_Secundário]]</f>
        <v>129698.70072332732</v>
      </c>
      <c r="AA188" s="146"/>
    </row>
    <row r="189" spans="1:27" x14ac:dyDescent="0.3">
      <c r="A189" s="76">
        <v>910</v>
      </c>
      <c r="B189" s="76" t="s">
        <v>350</v>
      </c>
      <c r="C189" s="76" t="s">
        <v>353</v>
      </c>
      <c r="D189" s="76" t="s">
        <v>484</v>
      </c>
      <c r="E189" s="76" t="s">
        <v>485</v>
      </c>
      <c r="F189" s="76" t="s">
        <v>329</v>
      </c>
      <c r="G189" s="76" t="s">
        <v>312</v>
      </c>
      <c r="H189" s="76" t="s">
        <v>492</v>
      </c>
      <c r="I189" s="76" t="s">
        <v>503</v>
      </c>
      <c r="J189" s="118">
        <v>0</v>
      </c>
      <c r="K189" s="119">
        <v>91594.23133333333</v>
      </c>
      <c r="L189" s="120">
        <v>91594.23133333333</v>
      </c>
      <c r="M189" s="128">
        <v>124</v>
      </c>
      <c r="N189" s="129">
        <v>459</v>
      </c>
      <c r="O189" s="129">
        <v>178</v>
      </c>
      <c r="P189" s="130">
        <v>761</v>
      </c>
      <c r="Q189" s="114">
        <f>Tabela15[[#This Row],[COF_MUN]]/Tabela15[[#This Row],[Total de Alunos]]*Tabela15[[#This Row],[TtAlunosPré]]</f>
        <v>0</v>
      </c>
      <c r="R189" s="114">
        <f>Tabela15[[#This Row],[COF_NUTSIII]]/Tabela15[[#This Row],[Total de Alunos]]*Tabela15[[#This Row],[TtAlunosPré]]</f>
        <v>14924.684212001752</v>
      </c>
      <c r="S189" s="114">
        <f>Tabela15[[#This Row],[COF_NUTSIII+MUN]]/Tabela15[[#This Row],[Total de Alunos]]*Tabela15[[#This Row],[TtAlunosPré]]</f>
        <v>14924.684212001752</v>
      </c>
      <c r="T189" s="114">
        <f>Tabela15[[#This Row],[COF_MUN]]/Tabela15[[#This Row],[Total de Alunos]]*Tabela15[[#This Row],[TtAlunos_Básico]]</f>
        <v>0</v>
      </c>
      <c r="U189" s="114">
        <f>Tabela15[[#This Row],[COF_NUTSIII]]/Tabela15[[#This Row],[Total de Alunos]]*Tabela15[[#This Row],[TtAlunos_Básico]]</f>
        <v>55245.403655716167</v>
      </c>
      <c r="V189" s="114">
        <f>Tabela15[[#This Row],[COF_NUTSIII+MUN]]/Tabela15[[#This Row],[Total de Alunos]]*Tabela15[[#This Row],[TtAlunos_Básico]]</f>
        <v>55245.403655716167</v>
      </c>
      <c r="W189" s="114">
        <f>Tabela15[[#This Row],[COF_MUN]]/Tabela15[[#This Row],[Total de Alunos]]*Tabela15[[#This Row],[TtAlunos_Secundário]]</f>
        <v>0</v>
      </c>
      <c r="X189" s="114">
        <f>Tabela15[[#This Row],[COF_NUTSIII]]/Tabela15[[#This Row],[Total de Alunos]]*Tabela15[[#This Row],[TtAlunos_Secundário]]</f>
        <v>21424.14346561542</v>
      </c>
      <c r="Y189" s="114">
        <f>Tabela15[[#This Row],[COF_NUTSIII+MUN]]/Tabela15[[#This Row],[Total de Alunos]]*Tabela15[[#This Row],[TtAlunos_Secundário]]</f>
        <v>21424.14346561542</v>
      </c>
      <c r="AA189" s="146"/>
    </row>
    <row r="190" spans="1:27" x14ac:dyDescent="0.3">
      <c r="A190" s="76">
        <v>1015</v>
      </c>
      <c r="B190" s="76" t="s">
        <v>350</v>
      </c>
      <c r="C190" s="76" t="s">
        <v>353</v>
      </c>
      <c r="D190" s="76" t="s">
        <v>484</v>
      </c>
      <c r="E190" s="76" t="s">
        <v>485</v>
      </c>
      <c r="F190" s="76" t="s">
        <v>337</v>
      </c>
      <c r="G190" s="76" t="s">
        <v>310</v>
      </c>
      <c r="H190" s="76" t="s">
        <v>556</v>
      </c>
      <c r="I190" s="76" t="s">
        <v>605</v>
      </c>
      <c r="J190" s="118">
        <v>0</v>
      </c>
      <c r="K190" s="119">
        <v>219794.57400000002</v>
      </c>
      <c r="L190" s="120">
        <v>219794.57400000002</v>
      </c>
      <c r="M190" s="128">
        <v>1210</v>
      </c>
      <c r="N190" s="129">
        <v>4169</v>
      </c>
      <c r="O190" s="129">
        <v>1808</v>
      </c>
      <c r="P190" s="130">
        <v>7187</v>
      </c>
      <c r="Q190" s="114">
        <f>Tabela15[[#This Row],[COF_MUN]]/Tabela15[[#This Row],[Total de Alunos]]*Tabela15[[#This Row],[TtAlunosPré]]</f>
        <v>0</v>
      </c>
      <c r="R190" s="114">
        <f>Tabela15[[#This Row],[COF_NUTSIII]]/Tabela15[[#This Row],[Total de Alunos]]*Tabela15[[#This Row],[TtAlunosPré]]</f>
        <v>37004.512945596216</v>
      </c>
      <c r="S190" s="114">
        <f>Tabela15[[#This Row],[COF_NUTSIII+MUN]]/Tabela15[[#This Row],[Total de Alunos]]*Tabela15[[#This Row],[TtAlunosPré]]</f>
        <v>37004.512945596216</v>
      </c>
      <c r="T190" s="114">
        <f>Tabela15[[#This Row],[COF_MUN]]/Tabela15[[#This Row],[Total de Alunos]]*Tabela15[[#This Row],[TtAlunos_Básico]]</f>
        <v>0</v>
      </c>
      <c r="U190" s="114">
        <f>Tabela15[[#This Row],[COF_NUTSIII]]/Tabela15[[#This Row],[Total de Alunos]]*Tabela15[[#This Row],[TtAlunos_Básico]]</f>
        <v>127497.36733073606</v>
      </c>
      <c r="V190" s="114">
        <f>Tabela15[[#This Row],[COF_NUTSIII+MUN]]/Tabela15[[#This Row],[Total de Alunos]]*Tabela15[[#This Row],[TtAlunos_Básico]]</f>
        <v>127497.36733073606</v>
      </c>
      <c r="W190" s="114">
        <f>Tabela15[[#This Row],[COF_MUN]]/Tabela15[[#This Row],[Total de Alunos]]*Tabela15[[#This Row],[TtAlunos_Secundário]]</f>
        <v>0</v>
      </c>
      <c r="X190" s="114">
        <f>Tabela15[[#This Row],[COF_NUTSIII]]/Tabela15[[#This Row],[Total de Alunos]]*Tabela15[[#This Row],[TtAlunos_Secundário]]</f>
        <v>55292.69372366774</v>
      </c>
      <c r="Y190" s="114">
        <f>Tabela15[[#This Row],[COF_NUTSIII+MUN]]/Tabela15[[#This Row],[Total de Alunos]]*Tabela15[[#This Row],[TtAlunos_Secundário]]</f>
        <v>55292.69372366774</v>
      </c>
      <c r="AA190" s="146"/>
    </row>
    <row r="191" spans="1:27" x14ac:dyDescent="0.3">
      <c r="A191" s="76">
        <v>1606</v>
      </c>
      <c r="B191" s="76" t="s">
        <v>350</v>
      </c>
      <c r="C191" s="76" t="s">
        <v>353</v>
      </c>
      <c r="D191" s="76" t="s">
        <v>408</v>
      </c>
      <c r="E191" s="76" t="s">
        <v>409</v>
      </c>
      <c r="F191" s="76" t="s">
        <v>29</v>
      </c>
      <c r="G191" s="76">
        <v>111</v>
      </c>
      <c r="H191" s="76" t="s">
        <v>410</v>
      </c>
      <c r="I191" s="76" t="s">
        <v>416</v>
      </c>
      <c r="J191" s="118">
        <v>202001.25</v>
      </c>
      <c r="K191" s="119">
        <v>52435.949000000001</v>
      </c>
      <c r="L191" s="120">
        <v>254437.19899999999</v>
      </c>
      <c r="M191" s="128">
        <v>206</v>
      </c>
      <c r="N191" s="129">
        <v>824</v>
      </c>
      <c r="O191" s="129">
        <v>363</v>
      </c>
      <c r="P191" s="130">
        <v>1393</v>
      </c>
      <c r="Q191" s="114">
        <f>Tabela15[[#This Row],[COF_MUN]]/Tabela15[[#This Row],[Total de Alunos]]*Tabela15[[#This Row],[TtAlunosPré]]</f>
        <v>29872.403086862887</v>
      </c>
      <c r="R191" s="114">
        <f>Tabela15[[#This Row],[COF_NUTSIII]]/Tabela15[[#This Row],[Total de Alunos]]*Tabela15[[#This Row],[TtAlunosPré]]</f>
        <v>7754.3470882986358</v>
      </c>
      <c r="S191" s="114">
        <f>Tabela15[[#This Row],[COF_NUTSIII+MUN]]/Tabela15[[#This Row],[Total de Alunos]]*Tabela15[[#This Row],[TtAlunosPré]]</f>
        <v>37626.75017516152</v>
      </c>
      <c r="T191" s="114">
        <f>Tabela15[[#This Row],[COF_MUN]]/Tabela15[[#This Row],[Total de Alunos]]*Tabela15[[#This Row],[TtAlunos_Básico]]</f>
        <v>119489.61234745155</v>
      </c>
      <c r="U191" s="114">
        <f>Tabela15[[#This Row],[COF_NUTSIII]]/Tabela15[[#This Row],[Total de Alunos]]*Tabela15[[#This Row],[TtAlunos_Básico]]</f>
        <v>31017.388353194543</v>
      </c>
      <c r="V191" s="114">
        <f>Tabela15[[#This Row],[COF_NUTSIII+MUN]]/Tabela15[[#This Row],[Total de Alunos]]*Tabela15[[#This Row],[TtAlunos_Básico]]</f>
        <v>150507.00070064608</v>
      </c>
      <c r="W191" s="114">
        <f>Tabela15[[#This Row],[COF_MUN]]/Tabela15[[#This Row],[Total de Alunos]]*Tabela15[[#This Row],[TtAlunos_Secundário]]</f>
        <v>52639.234565685569</v>
      </c>
      <c r="X191" s="114">
        <f>Tabela15[[#This Row],[COF_NUTSIII]]/Tabela15[[#This Row],[Total de Alunos]]*Tabela15[[#This Row],[TtAlunos_Secundário]]</f>
        <v>13664.213558506819</v>
      </c>
      <c r="Y191" s="114">
        <f>Tabela15[[#This Row],[COF_NUTSIII+MUN]]/Tabela15[[#This Row],[Total de Alunos]]*Tabela15[[#This Row],[TtAlunos_Secundário]]</f>
        <v>66303.448124192393</v>
      </c>
      <c r="AA191" s="146"/>
    </row>
    <row r="192" spans="1:27" x14ac:dyDescent="0.3">
      <c r="A192" s="76">
        <v>1607</v>
      </c>
      <c r="B192" s="76" t="s">
        <v>350</v>
      </c>
      <c r="C192" s="76" t="s">
        <v>353</v>
      </c>
      <c r="D192" s="76" t="s">
        <v>408</v>
      </c>
      <c r="E192" s="76" t="s">
        <v>409</v>
      </c>
      <c r="F192" s="76" t="s">
        <v>29</v>
      </c>
      <c r="G192" s="76">
        <v>111</v>
      </c>
      <c r="H192" s="76" t="s">
        <v>410</v>
      </c>
      <c r="I192" s="76" t="s">
        <v>417</v>
      </c>
      <c r="J192" s="118">
        <v>503307.1</v>
      </c>
      <c r="K192" s="119">
        <v>52435.949000000001</v>
      </c>
      <c r="L192" s="120">
        <v>555743.049</v>
      </c>
      <c r="M192" s="128">
        <v>927</v>
      </c>
      <c r="N192" s="129">
        <v>3318</v>
      </c>
      <c r="O192" s="129">
        <v>1513</v>
      </c>
      <c r="P192" s="130">
        <v>5758</v>
      </c>
      <c r="Q192" s="114">
        <f>Tabela15[[#This Row],[COF_MUN]]/Tabela15[[#This Row],[Total de Alunos]]*Tabela15[[#This Row],[TtAlunosPré]]</f>
        <v>81029.121517888154</v>
      </c>
      <c r="R192" s="114">
        <f>Tabela15[[#This Row],[COF_NUTSIII]]/Tabela15[[#This Row],[Total de Alunos]]*Tabela15[[#This Row],[TtAlunosPré]]</f>
        <v>8441.8417372351505</v>
      </c>
      <c r="S192" s="114">
        <f>Tabela15[[#This Row],[COF_NUTSIII+MUN]]/Tabela15[[#This Row],[Total de Alunos]]*Tabela15[[#This Row],[TtAlunosPré]]</f>
        <v>89470.963255123308</v>
      </c>
      <c r="T192" s="114">
        <f>Tabela15[[#This Row],[COF_MUN]]/Tabela15[[#This Row],[Total de Alunos]]*Tabela15[[#This Row],[TtAlunos_Básico]]</f>
        <v>290026.5643973602</v>
      </c>
      <c r="U192" s="114">
        <f>Tabela15[[#This Row],[COF_NUTSIII]]/Tabela15[[#This Row],[Total de Alunos]]*Tabela15[[#This Row],[TtAlunos_Básico]]</f>
        <v>30215.783046543937</v>
      </c>
      <c r="V192" s="114">
        <f>Tabela15[[#This Row],[COF_NUTSIII+MUN]]/Tabela15[[#This Row],[Total de Alunos]]*Tabela15[[#This Row],[TtAlunos_Básico]]</f>
        <v>320242.34744390415</v>
      </c>
      <c r="W192" s="114">
        <f>Tabela15[[#This Row],[COF_MUN]]/Tabela15[[#This Row],[Total de Alunos]]*Tabela15[[#This Row],[TtAlunos_Secundário]]</f>
        <v>132251.41408475165</v>
      </c>
      <c r="X192" s="114">
        <f>Tabela15[[#This Row],[COF_NUTSIII]]/Tabela15[[#This Row],[Total de Alunos]]*Tabela15[[#This Row],[TtAlunos_Secundário]]</f>
        <v>13778.324216220908</v>
      </c>
      <c r="Y192" s="114">
        <f>Tabela15[[#This Row],[COF_NUTSIII+MUN]]/Tabela15[[#This Row],[Total de Alunos]]*Tabela15[[#This Row],[TtAlunos_Secundário]]</f>
        <v>146029.73830097256</v>
      </c>
      <c r="AA192" s="146"/>
    </row>
    <row r="193" spans="1:27" x14ac:dyDescent="0.3">
      <c r="A193" s="76">
        <v>1213</v>
      </c>
      <c r="B193" s="76" t="s">
        <v>350</v>
      </c>
      <c r="C193" s="76" t="s">
        <v>353</v>
      </c>
      <c r="D193" s="76" t="s">
        <v>354</v>
      </c>
      <c r="E193" s="76" t="s">
        <v>355</v>
      </c>
      <c r="F193" s="76" t="s">
        <v>322</v>
      </c>
      <c r="G193" s="76">
        <v>186</v>
      </c>
      <c r="H193" s="76" t="s">
        <v>393</v>
      </c>
      <c r="I193" s="76" t="s">
        <v>406</v>
      </c>
      <c r="J193" s="118">
        <v>730692.98</v>
      </c>
      <c r="K193" s="119">
        <v>30017.989999999998</v>
      </c>
      <c r="L193" s="120">
        <v>760710.97</v>
      </c>
      <c r="M193" s="128">
        <v>333</v>
      </c>
      <c r="N193" s="129">
        <v>1152</v>
      </c>
      <c r="O193" s="129">
        <v>453</v>
      </c>
      <c r="P193" s="130">
        <v>1938</v>
      </c>
      <c r="Q193" s="114">
        <f>Tabela15[[#This Row],[COF_MUN]]/Tabela15[[#This Row],[Total de Alunos]]*Tabela15[[#This Row],[TtAlunosPré]]</f>
        <v>125552.50894736841</v>
      </c>
      <c r="R193" s="114">
        <f>Tabela15[[#This Row],[COF_NUTSIII]]/Tabela15[[#This Row],[Total de Alunos]]*Tabela15[[#This Row],[TtAlunosPré]]</f>
        <v>5157.8899226006188</v>
      </c>
      <c r="S193" s="114">
        <f>Tabela15[[#This Row],[COF_NUTSIII+MUN]]/Tabela15[[#This Row],[Total de Alunos]]*Tabela15[[#This Row],[TtAlunosPré]]</f>
        <v>130710.39886996902</v>
      </c>
      <c r="T193" s="114">
        <f>Tabela15[[#This Row],[COF_MUN]]/Tabela15[[#This Row],[Total de Alunos]]*Tabela15[[#This Row],[TtAlunos_Básico]]</f>
        <v>434343.81473684206</v>
      </c>
      <c r="U193" s="114">
        <f>Tabela15[[#This Row],[COF_NUTSIII]]/Tabela15[[#This Row],[Total de Alunos]]*Tabela15[[#This Row],[TtAlunos_Básico]]</f>
        <v>17843.511083591329</v>
      </c>
      <c r="V193" s="114">
        <f>Tabela15[[#This Row],[COF_NUTSIII+MUN]]/Tabela15[[#This Row],[Total de Alunos]]*Tabela15[[#This Row],[TtAlunos_Básico]]</f>
        <v>452187.32582043338</v>
      </c>
      <c r="W193" s="114">
        <f>Tabela15[[#This Row],[COF_MUN]]/Tabela15[[#This Row],[Total de Alunos]]*Tabela15[[#This Row],[TtAlunos_Secundário]]</f>
        <v>170796.65631578947</v>
      </c>
      <c r="X193" s="114">
        <f>Tabela15[[#This Row],[COF_NUTSIII]]/Tabela15[[#This Row],[Total de Alunos]]*Tabela15[[#This Row],[TtAlunos_Secundário]]</f>
        <v>7016.5889938080491</v>
      </c>
      <c r="Y193" s="114">
        <f>Tabela15[[#This Row],[COF_NUTSIII+MUN]]/Tabela15[[#This Row],[Total de Alunos]]*Tabela15[[#This Row],[TtAlunos_Secundário]]</f>
        <v>177813.24530959752</v>
      </c>
      <c r="AA193" s="146"/>
    </row>
    <row r="194" spans="1:27" x14ac:dyDescent="0.3">
      <c r="A194" s="76">
        <v>1214</v>
      </c>
      <c r="B194" s="76" t="s">
        <v>350</v>
      </c>
      <c r="C194" s="76" t="s">
        <v>353</v>
      </c>
      <c r="D194" s="76" t="s">
        <v>354</v>
      </c>
      <c r="E194" s="76" t="s">
        <v>355</v>
      </c>
      <c r="F194" s="76" t="s">
        <v>322</v>
      </c>
      <c r="G194" s="76">
        <v>186</v>
      </c>
      <c r="H194" s="76" t="s">
        <v>393</v>
      </c>
      <c r="I194" s="76" t="s">
        <v>393</v>
      </c>
      <c r="J194" s="118">
        <v>359122.97</v>
      </c>
      <c r="K194" s="119">
        <v>30017.989999999998</v>
      </c>
      <c r="L194" s="120">
        <v>389140.95999999996</v>
      </c>
      <c r="M194" s="128">
        <v>588</v>
      </c>
      <c r="N194" s="129">
        <v>1904</v>
      </c>
      <c r="O194" s="129">
        <v>1066</v>
      </c>
      <c r="P194" s="130">
        <v>3558</v>
      </c>
      <c r="Q194" s="114">
        <f>Tabela15[[#This Row],[COF_MUN]]/Tabela15[[#This Row],[Total de Alunos]]*Tabela15[[#This Row],[TtAlunosPré]]</f>
        <v>59349.158617200672</v>
      </c>
      <c r="R194" s="114">
        <f>Tabela15[[#This Row],[COF_NUTSIII]]/Tabela15[[#This Row],[Total de Alunos]]*Tabela15[[#This Row],[TtAlunosPré]]</f>
        <v>4960.8145362563237</v>
      </c>
      <c r="S194" s="114">
        <f>Tabela15[[#This Row],[COF_NUTSIII+MUN]]/Tabela15[[#This Row],[Total de Alunos]]*Tabela15[[#This Row],[TtAlunosPré]]</f>
        <v>64309.973153456995</v>
      </c>
      <c r="T194" s="114">
        <f>Tabela15[[#This Row],[COF_MUN]]/Tabela15[[#This Row],[Total de Alunos]]*Tabela15[[#This Row],[TtAlunos_Básico]]</f>
        <v>192178.22790331647</v>
      </c>
      <c r="U194" s="114">
        <f>Tabela15[[#This Row],[COF_NUTSIII]]/Tabela15[[#This Row],[Total de Alunos]]*Tabela15[[#This Row],[TtAlunos_Básico]]</f>
        <v>16063.589926925237</v>
      </c>
      <c r="V194" s="114">
        <f>Tabela15[[#This Row],[COF_NUTSIII+MUN]]/Tabela15[[#This Row],[Total de Alunos]]*Tabela15[[#This Row],[TtAlunos_Básico]]</f>
        <v>208241.81783024169</v>
      </c>
      <c r="W194" s="114">
        <f>Tabela15[[#This Row],[COF_MUN]]/Tabela15[[#This Row],[Total de Alunos]]*Tabela15[[#This Row],[TtAlunos_Secundário]]</f>
        <v>107595.58347948286</v>
      </c>
      <c r="X194" s="114">
        <f>Tabela15[[#This Row],[COF_NUTSIII]]/Tabela15[[#This Row],[Total de Alunos]]*Tabela15[[#This Row],[TtAlunos_Secundário]]</f>
        <v>8993.5855368184366</v>
      </c>
      <c r="Y194" s="114">
        <f>Tabela15[[#This Row],[COF_NUTSIII+MUN]]/Tabela15[[#This Row],[Total de Alunos]]*Tabela15[[#This Row],[TtAlunos_Secundário]]</f>
        <v>116589.16901630128</v>
      </c>
      <c r="AA194" s="146"/>
    </row>
    <row r="195" spans="1:27" x14ac:dyDescent="0.3">
      <c r="A195" s="76">
        <v>709</v>
      </c>
      <c r="B195" s="76" t="s">
        <v>350</v>
      </c>
      <c r="C195" s="76" t="s">
        <v>353</v>
      </c>
      <c r="D195" s="76" t="s">
        <v>354</v>
      </c>
      <c r="E195" s="76" t="s">
        <v>355</v>
      </c>
      <c r="F195" s="76" t="s">
        <v>319</v>
      </c>
      <c r="G195" s="76">
        <v>187</v>
      </c>
      <c r="H195" s="76" t="s">
        <v>356</v>
      </c>
      <c r="I195" s="76" t="s">
        <v>364</v>
      </c>
      <c r="J195" s="118">
        <v>169960.72</v>
      </c>
      <c r="K195" s="119">
        <v>40190.05071428571</v>
      </c>
      <c r="L195" s="120">
        <v>210150.77071428573</v>
      </c>
      <c r="M195" s="128">
        <v>103</v>
      </c>
      <c r="N195" s="129">
        <v>388</v>
      </c>
      <c r="O195" s="129">
        <v>0</v>
      </c>
      <c r="P195" s="130">
        <v>491</v>
      </c>
      <c r="Q195" s="114">
        <f>Tabela15[[#This Row],[COF_MUN]]/Tabela15[[#This Row],[Total de Alunos]]*Tabela15[[#This Row],[TtAlunosPré]]</f>
        <v>35653.674460285132</v>
      </c>
      <c r="R195" s="114">
        <f>Tabela15[[#This Row],[COF_NUTSIII]]/Tabela15[[#This Row],[Total de Alunos]]*Tabela15[[#This Row],[TtAlunosPré]]</f>
        <v>8430.9067689845779</v>
      </c>
      <c r="S195" s="114">
        <f>Tabela15[[#This Row],[COF_NUTSIII+MUN]]/Tabela15[[#This Row],[Total de Alunos]]*Tabela15[[#This Row],[TtAlunosPré]]</f>
        <v>44084.581229269716</v>
      </c>
      <c r="T195" s="114">
        <f>Tabela15[[#This Row],[COF_MUN]]/Tabela15[[#This Row],[Total de Alunos]]*Tabela15[[#This Row],[TtAlunos_Básico]]</f>
        <v>134307.04553971486</v>
      </c>
      <c r="U195" s="114">
        <f>Tabela15[[#This Row],[COF_NUTSIII]]/Tabela15[[#This Row],[Total de Alunos]]*Tabela15[[#This Row],[TtAlunos_Básico]]</f>
        <v>31759.14394530113</v>
      </c>
      <c r="V195" s="114">
        <f>Tabela15[[#This Row],[COF_NUTSIII+MUN]]/Tabela15[[#This Row],[Total de Alunos]]*Tabela15[[#This Row],[TtAlunos_Básico]]</f>
        <v>166066.18948501602</v>
      </c>
      <c r="W195" s="114">
        <f>Tabela15[[#This Row],[COF_MUN]]/Tabela15[[#This Row],[Total de Alunos]]*Tabela15[[#This Row],[TtAlunos_Secundário]]</f>
        <v>0</v>
      </c>
      <c r="X195" s="114">
        <f>Tabela15[[#This Row],[COF_NUTSIII]]/Tabela15[[#This Row],[Total de Alunos]]*Tabela15[[#This Row],[TtAlunos_Secundário]]</f>
        <v>0</v>
      </c>
      <c r="Y195" s="114">
        <f>Tabela15[[#This Row],[COF_NUTSIII+MUN]]/Tabela15[[#This Row],[Total de Alunos]]*Tabela15[[#This Row],[TtAlunos_Secundário]]</f>
        <v>0</v>
      </c>
      <c r="AA195" s="146"/>
    </row>
    <row r="196" spans="1:27" x14ac:dyDescent="0.3">
      <c r="A196" s="76">
        <v>811</v>
      </c>
      <c r="B196" s="76" t="s">
        <v>350</v>
      </c>
      <c r="C196" s="76" t="s">
        <v>353</v>
      </c>
      <c r="D196" s="76" t="s">
        <v>321</v>
      </c>
      <c r="E196" s="76" t="s">
        <v>377</v>
      </c>
      <c r="F196" s="76" t="s">
        <v>321</v>
      </c>
      <c r="G196" s="76">
        <v>150</v>
      </c>
      <c r="H196" s="76" t="s">
        <v>378</v>
      </c>
      <c r="I196" s="76" t="s">
        <v>387</v>
      </c>
      <c r="J196" s="118">
        <v>0</v>
      </c>
      <c r="K196" s="119">
        <v>0</v>
      </c>
      <c r="L196" s="120">
        <v>0</v>
      </c>
      <c r="M196" s="128">
        <v>1580</v>
      </c>
      <c r="N196" s="129">
        <v>5949</v>
      </c>
      <c r="O196" s="129">
        <v>2561</v>
      </c>
      <c r="P196" s="130">
        <v>10090</v>
      </c>
      <c r="Q196" s="114">
        <f>Tabela15[[#This Row],[COF_MUN]]/Tabela15[[#This Row],[Total de Alunos]]*Tabela15[[#This Row],[TtAlunosPré]]</f>
        <v>0</v>
      </c>
      <c r="R196" s="114">
        <f>Tabela15[[#This Row],[COF_NUTSIII]]/Tabela15[[#This Row],[Total de Alunos]]*Tabela15[[#This Row],[TtAlunosPré]]</f>
        <v>0</v>
      </c>
      <c r="S196" s="114">
        <f>Tabela15[[#This Row],[COF_NUTSIII+MUN]]/Tabela15[[#This Row],[Total de Alunos]]*Tabela15[[#This Row],[TtAlunosPré]]</f>
        <v>0</v>
      </c>
      <c r="T196" s="114">
        <f>Tabela15[[#This Row],[COF_MUN]]/Tabela15[[#This Row],[Total de Alunos]]*Tabela15[[#This Row],[TtAlunos_Básico]]</f>
        <v>0</v>
      </c>
      <c r="U196" s="114">
        <f>Tabela15[[#This Row],[COF_NUTSIII]]/Tabela15[[#This Row],[Total de Alunos]]*Tabela15[[#This Row],[TtAlunos_Básico]]</f>
        <v>0</v>
      </c>
      <c r="V196" s="114">
        <f>Tabela15[[#This Row],[COF_NUTSIII+MUN]]/Tabela15[[#This Row],[Total de Alunos]]*Tabela15[[#This Row],[TtAlunos_Básico]]</f>
        <v>0</v>
      </c>
      <c r="W196" s="114">
        <f>Tabela15[[#This Row],[COF_MUN]]/Tabela15[[#This Row],[Total de Alunos]]*Tabela15[[#This Row],[TtAlunos_Secundário]]</f>
        <v>0</v>
      </c>
      <c r="X196" s="114">
        <f>Tabela15[[#This Row],[COF_NUTSIII]]/Tabela15[[#This Row],[Total de Alunos]]*Tabela15[[#This Row],[TtAlunos_Secundário]]</f>
        <v>0</v>
      </c>
      <c r="Y196" s="114">
        <f>Tabela15[[#This Row],[COF_NUTSIII+MUN]]/Tabela15[[#This Row],[Total de Alunos]]*Tabela15[[#This Row],[TtAlunos_Secundário]]</f>
        <v>0</v>
      </c>
      <c r="AA196" s="146"/>
    </row>
    <row r="197" spans="1:27" x14ac:dyDescent="0.3">
      <c r="A197" s="76">
        <v>1312</v>
      </c>
      <c r="B197" s="76" t="s">
        <v>350</v>
      </c>
      <c r="C197" s="76" t="s">
        <v>353</v>
      </c>
      <c r="D197" s="76" t="s">
        <v>408</v>
      </c>
      <c r="E197" s="76" t="s">
        <v>409</v>
      </c>
      <c r="F197" s="76" t="s">
        <v>325</v>
      </c>
      <c r="G197" s="76" t="s">
        <v>299</v>
      </c>
      <c r="H197" s="76" t="s">
        <v>448</v>
      </c>
      <c r="I197" s="76" t="s">
        <v>448</v>
      </c>
      <c r="J197" s="118">
        <v>1011391.87</v>
      </c>
      <c r="K197" s="119">
        <v>52941.176470588238</v>
      </c>
      <c r="L197" s="120">
        <v>1064333.0464705883</v>
      </c>
      <c r="M197" s="128">
        <v>6724</v>
      </c>
      <c r="N197" s="129">
        <v>22812</v>
      </c>
      <c r="O197" s="129">
        <v>12413</v>
      </c>
      <c r="P197" s="130">
        <v>41949</v>
      </c>
      <c r="Q197" s="114">
        <f>Tabela15[[#This Row],[COF_MUN]]/Tabela15[[#This Row],[Total de Alunos]]*Tabela15[[#This Row],[TtAlunosPré]]</f>
        <v>162115.87722901619</v>
      </c>
      <c r="R197" s="114">
        <f>Tabela15[[#This Row],[COF_NUTSIII]]/Tabela15[[#This Row],[Total de Alunos]]*Tabela15[[#This Row],[TtAlunosPré]]</f>
        <v>8485.9346012595142</v>
      </c>
      <c r="S197" s="114">
        <f>Tabela15[[#This Row],[COF_NUTSIII+MUN]]/Tabela15[[#This Row],[Total de Alunos]]*Tabela15[[#This Row],[TtAlunosPré]]</f>
        <v>170601.81183027569</v>
      </c>
      <c r="T197" s="114">
        <f>Tabela15[[#This Row],[COF_MUN]]/Tabela15[[#This Row],[Total de Alunos]]*Tabela15[[#This Row],[TtAlunos_Básico]]</f>
        <v>549998.12482872058</v>
      </c>
      <c r="U197" s="114">
        <f>Tabela15[[#This Row],[COF_NUTSIII]]/Tabela15[[#This Row],[Total de Alunos]]*Tabela15[[#This Row],[TtAlunos_Básico]]</f>
        <v>28789.580625212973</v>
      </c>
      <c r="V197" s="114">
        <f>Tabela15[[#This Row],[COF_NUTSIII+MUN]]/Tabela15[[#This Row],[Total de Alunos]]*Tabela15[[#This Row],[TtAlunos_Básico]]</f>
        <v>578787.70545393357</v>
      </c>
      <c r="W197" s="114">
        <f>Tabela15[[#This Row],[COF_MUN]]/Tabela15[[#This Row],[Total de Alunos]]*Tabela15[[#This Row],[TtAlunos_Secundário]]</f>
        <v>299277.86794226326</v>
      </c>
      <c r="X197" s="114">
        <f>Tabela15[[#This Row],[COF_NUTSIII]]/Tabela15[[#This Row],[Total de Alunos]]*Tabela15[[#This Row],[TtAlunos_Secundário]]</f>
        <v>15665.661244115756</v>
      </c>
      <c r="Y197" s="114">
        <f>Tabela15[[#This Row],[COF_NUTSIII+MUN]]/Tabela15[[#This Row],[Total de Alunos]]*Tabela15[[#This Row],[TtAlunos_Secundário]]</f>
        <v>314943.52918637899</v>
      </c>
      <c r="AA197" s="146"/>
    </row>
    <row r="198" spans="1:27" x14ac:dyDescent="0.3">
      <c r="A198" s="76">
        <v>1016</v>
      </c>
      <c r="B198" s="76" t="s">
        <v>350</v>
      </c>
      <c r="C198" s="76" t="s">
        <v>353</v>
      </c>
      <c r="D198" s="76" t="s">
        <v>484</v>
      </c>
      <c r="E198" s="76" t="s">
        <v>485</v>
      </c>
      <c r="F198" s="76" t="s">
        <v>337</v>
      </c>
      <c r="G198" s="76" t="s">
        <v>310</v>
      </c>
      <c r="H198" s="76" t="s">
        <v>556</v>
      </c>
      <c r="I198" s="76" t="s">
        <v>606</v>
      </c>
      <c r="J198" s="118">
        <v>0</v>
      </c>
      <c r="K198" s="119">
        <v>219794.57400000002</v>
      </c>
      <c r="L198" s="120">
        <v>219794.57400000002</v>
      </c>
      <c r="M198" s="128">
        <v>554</v>
      </c>
      <c r="N198" s="129">
        <v>1968</v>
      </c>
      <c r="O198" s="129">
        <v>718</v>
      </c>
      <c r="P198" s="130">
        <v>3240</v>
      </c>
      <c r="Q198" s="114">
        <f>Tabela15[[#This Row],[COF_MUN]]/Tabela15[[#This Row],[Total de Alunos]]*Tabela15[[#This Row],[TtAlunosPré]]</f>
        <v>0</v>
      </c>
      <c r="R198" s="114">
        <f>Tabela15[[#This Row],[COF_NUTSIII]]/Tabela15[[#This Row],[Total de Alunos]]*Tabela15[[#This Row],[TtAlunosPré]]</f>
        <v>37582.158640740745</v>
      </c>
      <c r="S198" s="114">
        <f>Tabela15[[#This Row],[COF_NUTSIII+MUN]]/Tabela15[[#This Row],[Total de Alunos]]*Tabela15[[#This Row],[TtAlunosPré]]</f>
        <v>37582.158640740745</v>
      </c>
      <c r="T198" s="114">
        <f>Tabela15[[#This Row],[COF_MUN]]/Tabela15[[#This Row],[Total de Alunos]]*Tabela15[[#This Row],[TtAlunos_Básico]]</f>
        <v>0</v>
      </c>
      <c r="U198" s="114">
        <f>Tabela15[[#This Row],[COF_NUTSIII]]/Tabela15[[#This Row],[Total de Alunos]]*Tabela15[[#This Row],[TtAlunos_Básico]]</f>
        <v>133504.85235555557</v>
      </c>
      <c r="V198" s="114">
        <f>Tabela15[[#This Row],[COF_NUTSIII+MUN]]/Tabela15[[#This Row],[Total de Alunos]]*Tabela15[[#This Row],[TtAlunos_Básico]]</f>
        <v>133504.85235555557</v>
      </c>
      <c r="W198" s="114">
        <f>Tabela15[[#This Row],[COF_MUN]]/Tabela15[[#This Row],[Total de Alunos]]*Tabela15[[#This Row],[TtAlunos_Secundário]]</f>
        <v>0</v>
      </c>
      <c r="X198" s="114">
        <f>Tabela15[[#This Row],[COF_NUTSIII]]/Tabela15[[#This Row],[Total de Alunos]]*Tabela15[[#This Row],[TtAlunos_Secundário]]</f>
        <v>48707.563003703704</v>
      </c>
      <c r="Y198" s="114">
        <f>Tabela15[[#This Row],[COF_NUTSIII+MUN]]/Tabela15[[#This Row],[Total de Alunos]]*Tabela15[[#This Row],[TtAlunos_Secundário]]</f>
        <v>48707.563003703704</v>
      </c>
      <c r="AA198" s="146"/>
    </row>
    <row r="199" spans="1:27" x14ac:dyDescent="0.3">
      <c r="A199" s="76">
        <v>309</v>
      </c>
      <c r="B199" s="76" t="s">
        <v>350</v>
      </c>
      <c r="C199" s="76" t="s">
        <v>353</v>
      </c>
      <c r="D199" s="76" t="s">
        <v>408</v>
      </c>
      <c r="E199" s="76" t="s">
        <v>409</v>
      </c>
      <c r="F199" s="76" t="s">
        <v>326</v>
      </c>
      <c r="G199" s="76">
        <v>119</v>
      </c>
      <c r="H199" s="76" t="s">
        <v>463</v>
      </c>
      <c r="I199" s="76" t="s">
        <v>468</v>
      </c>
      <c r="J199" s="118">
        <v>161199.34</v>
      </c>
      <c r="K199" s="119">
        <v>425629.25624999998</v>
      </c>
      <c r="L199" s="120">
        <v>586828.59624999994</v>
      </c>
      <c r="M199" s="128">
        <v>459</v>
      </c>
      <c r="N199" s="129">
        <v>1817</v>
      </c>
      <c r="O199" s="129">
        <v>741</v>
      </c>
      <c r="P199" s="130">
        <v>3017</v>
      </c>
      <c r="Q199" s="114">
        <f>Tabela15[[#This Row],[COF_MUN]]/Tabela15[[#This Row],[Total de Alunos]]*Tabela15[[#This Row],[TtAlunosPré]]</f>
        <v>24524.526702021874</v>
      </c>
      <c r="R199" s="114">
        <f>Tabela15[[#This Row],[COF_NUTSIII]]/Tabela15[[#This Row],[Total de Alunos]]*Tabela15[[#This Row],[TtAlunosPré]]</f>
        <v>64754.334974726546</v>
      </c>
      <c r="S199" s="114">
        <f>Tabela15[[#This Row],[COF_NUTSIII+MUN]]/Tabela15[[#This Row],[Total de Alunos]]*Tabela15[[#This Row],[TtAlunosPré]]</f>
        <v>89278.86167674842</v>
      </c>
      <c r="T199" s="114">
        <f>Tabela15[[#This Row],[COF_MUN]]/Tabela15[[#This Row],[Total de Alunos]]*Tabela15[[#This Row],[TtAlunos_Básico]]</f>
        <v>97082.930321511434</v>
      </c>
      <c r="U199" s="114">
        <f>Tabela15[[#This Row],[COF_NUTSIII]]/Tabela15[[#This Row],[Total de Alunos]]*Tabela15[[#This Row],[TtAlunos_Básico]]</f>
        <v>256336.87723110704</v>
      </c>
      <c r="V199" s="114">
        <f>Tabela15[[#This Row],[COF_NUTSIII+MUN]]/Tabela15[[#This Row],[Total de Alunos]]*Tabela15[[#This Row],[TtAlunos_Básico]]</f>
        <v>353419.80755261844</v>
      </c>
      <c r="W199" s="114">
        <f>Tabela15[[#This Row],[COF_MUN]]/Tabela15[[#This Row],[Total de Alunos]]*Tabela15[[#This Row],[TtAlunos_Secundário]]</f>
        <v>39591.882976466688</v>
      </c>
      <c r="X199" s="114">
        <f>Tabela15[[#This Row],[COF_NUTSIII]]/Tabela15[[#This Row],[Total de Alunos]]*Tabela15[[#This Row],[TtAlunos_Secundário]]</f>
        <v>104538.04404416638</v>
      </c>
      <c r="Y199" s="114">
        <f>Tabela15[[#This Row],[COF_NUTSIII+MUN]]/Tabela15[[#This Row],[Total de Alunos]]*Tabela15[[#This Row],[TtAlunos_Secundário]]</f>
        <v>144129.92702063307</v>
      </c>
      <c r="AA199" s="146"/>
    </row>
    <row r="200" spans="1:27" x14ac:dyDescent="0.3">
      <c r="A200" s="76">
        <v>1313</v>
      </c>
      <c r="B200" s="76" t="s">
        <v>350</v>
      </c>
      <c r="C200" s="76" t="s">
        <v>353</v>
      </c>
      <c r="D200" s="76" t="s">
        <v>408</v>
      </c>
      <c r="E200" s="76" t="s">
        <v>409</v>
      </c>
      <c r="F200" s="76" t="s">
        <v>325</v>
      </c>
      <c r="G200" s="76" t="s">
        <v>299</v>
      </c>
      <c r="H200" s="76" t="s">
        <v>448</v>
      </c>
      <c r="I200" s="76" t="s">
        <v>454</v>
      </c>
      <c r="J200" s="118">
        <v>356803.93</v>
      </c>
      <c r="K200" s="119">
        <v>52941.176470588238</v>
      </c>
      <c r="L200" s="120">
        <v>409745.10647058825</v>
      </c>
      <c r="M200" s="128">
        <v>1576</v>
      </c>
      <c r="N200" s="129">
        <v>6392</v>
      </c>
      <c r="O200" s="129">
        <v>2459</v>
      </c>
      <c r="P200" s="130">
        <v>10427</v>
      </c>
      <c r="Q200" s="114">
        <f>Tabela15[[#This Row],[COF_MUN]]/Tabela15[[#This Row],[Total de Alunos]]*Tabela15[[#This Row],[TtAlunosPré]]</f>
        <v>53929.509320034522</v>
      </c>
      <c r="R200" s="114">
        <f>Tabela15[[#This Row],[COF_NUTSIII]]/Tabela15[[#This Row],[Total de Alunos]]*Tabela15[[#This Row],[TtAlunosPré]]</f>
        <v>8001.8503996976178</v>
      </c>
      <c r="S200" s="114">
        <f>Tabela15[[#This Row],[COF_NUTSIII+MUN]]/Tabela15[[#This Row],[Total de Alunos]]*Tabela15[[#This Row],[TtAlunosPré]]</f>
        <v>61931.359719732151</v>
      </c>
      <c r="T200" s="114">
        <f>Tabela15[[#This Row],[COF_MUN]]/Tabela15[[#This Row],[Total de Alunos]]*Tabela15[[#This Row],[TtAlunos_Básico]]</f>
        <v>218729.3296787187</v>
      </c>
      <c r="U200" s="114">
        <f>Tabela15[[#This Row],[COF_NUTSIII]]/Tabela15[[#This Row],[Total de Alunos]]*Tabela15[[#This Row],[TtAlunos_Básico]]</f>
        <v>32454.205428215209</v>
      </c>
      <c r="V200" s="114">
        <f>Tabela15[[#This Row],[COF_NUTSIII+MUN]]/Tabela15[[#This Row],[Total de Alunos]]*Tabela15[[#This Row],[TtAlunos_Básico]]</f>
        <v>251183.53510693394</v>
      </c>
      <c r="W200" s="114">
        <f>Tabela15[[#This Row],[COF_MUN]]/Tabela15[[#This Row],[Total de Alunos]]*Tabela15[[#This Row],[TtAlunos_Secundário]]</f>
        <v>84145.091001246765</v>
      </c>
      <c r="X200" s="114">
        <f>Tabela15[[#This Row],[COF_NUTSIII]]/Tabela15[[#This Row],[Total de Alunos]]*Tabela15[[#This Row],[TtAlunos_Secundário]]</f>
        <v>12485.120642675407</v>
      </c>
      <c r="Y200" s="114">
        <f>Tabela15[[#This Row],[COF_NUTSIII+MUN]]/Tabela15[[#This Row],[Total de Alunos]]*Tabela15[[#This Row],[TtAlunos_Secundário]]</f>
        <v>96630.211643922172</v>
      </c>
      <c r="AA200" s="146"/>
    </row>
    <row r="201" spans="1:27" x14ac:dyDescent="0.3">
      <c r="A201" s="76">
        <v>508</v>
      </c>
      <c r="B201" s="76" t="s">
        <v>350</v>
      </c>
      <c r="C201" s="76" t="s">
        <v>353</v>
      </c>
      <c r="D201" s="76" t="s">
        <v>484</v>
      </c>
      <c r="E201" s="76" t="s">
        <v>485</v>
      </c>
      <c r="F201" s="76" t="s">
        <v>328</v>
      </c>
      <c r="G201" s="76" t="s">
        <v>306</v>
      </c>
      <c r="H201" s="76" t="s">
        <v>486</v>
      </c>
      <c r="I201" s="76" t="s">
        <v>490</v>
      </c>
      <c r="J201" s="118">
        <v>0</v>
      </c>
      <c r="K201" s="119">
        <v>369731.88500000001</v>
      </c>
      <c r="L201" s="120">
        <v>369731.88500000001</v>
      </c>
      <c r="M201" s="128">
        <v>116</v>
      </c>
      <c r="N201" s="129">
        <v>411</v>
      </c>
      <c r="O201" s="129">
        <v>138</v>
      </c>
      <c r="P201" s="130">
        <v>665</v>
      </c>
      <c r="Q201" s="114">
        <f>Tabela15[[#This Row],[COF_MUN]]/Tabela15[[#This Row],[Total de Alunos]]*Tabela15[[#This Row],[TtAlunosPré]]</f>
        <v>0</v>
      </c>
      <c r="R201" s="114">
        <f>Tabela15[[#This Row],[COF_NUTSIII]]/Tabela15[[#This Row],[Total de Alunos]]*Tabela15[[#This Row],[TtAlunosPré]]</f>
        <v>64494.584451127819</v>
      </c>
      <c r="S201" s="114">
        <f>Tabela15[[#This Row],[COF_NUTSIII+MUN]]/Tabela15[[#This Row],[Total de Alunos]]*Tabela15[[#This Row],[TtAlunosPré]]</f>
        <v>64494.584451127819</v>
      </c>
      <c r="T201" s="114">
        <f>Tabela15[[#This Row],[COF_MUN]]/Tabela15[[#This Row],[Total de Alunos]]*Tabela15[[#This Row],[TtAlunos_Básico]]</f>
        <v>0</v>
      </c>
      <c r="U201" s="114">
        <f>Tabela15[[#This Row],[COF_NUTSIII]]/Tabela15[[#This Row],[Total de Alunos]]*Tabela15[[#This Row],[TtAlunos_Básico]]</f>
        <v>228510.98456390976</v>
      </c>
      <c r="V201" s="114">
        <f>Tabela15[[#This Row],[COF_NUTSIII+MUN]]/Tabela15[[#This Row],[Total de Alunos]]*Tabela15[[#This Row],[TtAlunos_Básico]]</f>
        <v>228510.98456390976</v>
      </c>
      <c r="W201" s="114">
        <f>Tabela15[[#This Row],[COF_MUN]]/Tabela15[[#This Row],[Total de Alunos]]*Tabela15[[#This Row],[TtAlunos_Secundário]]</f>
        <v>0</v>
      </c>
      <c r="X201" s="114">
        <f>Tabela15[[#This Row],[COF_NUTSIII]]/Tabela15[[#This Row],[Total de Alunos]]*Tabela15[[#This Row],[TtAlunos_Secundário]]</f>
        <v>76726.315984962406</v>
      </c>
      <c r="Y201" s="114">
        <f>Tabela15[[#This Row],[COF_NUTSIII+MUN]]/Tabela15[[#This Row],[Total de Alunos]]*Tabela15[[#This Row],[TtAlunos_Secundário]]</f>
        <v>76726.315984962406</v>
      </c>
      <c r="AA201" s="146"/>
    </row>
    <row r="202" spans="1:27" x14ac:dyDescent="0.3">
      <c r="A202" s="76">
        <v>710</v>
      </c>
      <c r="B202" s="76" t="s">
        <v>350</v>
      </c>
      <c r="C202" s="76" t="s">
        <v>353</v>
      </c>
      <c r="D202" s="76" t="s">
        <v>354</v>
      </c>
      <c r="E202" s="76" t="s">
        <v>355</v>
      </c>
      <c r="F202" s="76" t="s">
        <v>319</v>
      </c>
      <c r="G202" s="76">
        <v>187</v>
      </c>
      <c r="H202" s="76" t="s">
        <v>356</v>
      </c>
      <c r="I202" s="76" t="s">
        <v>365</v>
      </c>
      <c r="J202" s="118">
        <v>152488.95000000001</v>
      </c>
      <c r="K202" s="119">
        <v>40190.05071428571</v>
      </c>
      <c r="L202" s="120">
        <v>192679.00071428571</v>
      </c>
      <c r="M202" s="128">
        <v>136</v>
      </c>
      <c r="N202" s="129">
        <v>478</v>
      </c>
      <c r="O202" s="129">
        <v>120</v>
      </c>
      <c r="P202" s="130">
        <v>734</v>
      </c>
      <c r="Q202" s="114">
        <f>Tabela15[[#This Row],[COF_MUN]]/Tabela15[[#This Row],[Total de Alunos]]*Tabela15[[#This Row],[TtAlunosPré]]</f>
        <v>28254.083378746593</v>
      </c>
      <c r="R202" s="114">
        <f>Tabela15[[#This Row],[COF_NUTSIII]]/Tabela15[[#This Row],[Total de Alunos]]*Tabela15[[#This Row],[TtAlunosPré]]</f>
        <v>7446.6578980147906</v>
      </c>
      <c r="S202" s="114">
        <f>Tabela15[[#This Row],[COF_NUTSIII+MUN]]/Tabela15[[#This Row],[Total de Alunos]]*Tabela15[[#This Row],[TtAlunosPré]]</f>
        <v>35700.741276761386</v>
      </c>
      <c r="T202" s="114">
        <f>Tabela15[[#This Row],[COF_MUN]]/Tabela15[[#This Row],[Total de Alunos]]*Tabela15[[#This Row],[TtAlunos_Básico]]</f>
        <v>99304.793051771121</v>
      </c>
      <c r="U202" s="114">
        <f>Tabela15[[#This Row],[COF_NUTSIII]]/Tabela15[[#This Row],[Total de Alunos]]*Tabela15[[#This Row],[TtAlunos_Básico]]</f>
        <v>26172.812318022574</v>
      </c>
      <c r="V202" s="114">
        <f>Tabela15[[#This Row],[COF_NUTSIII+MUN]]/Tabela15[[#This Row],[Total de Alunos]]*Tabela15[[#This Row],[TtAlunos_Básico]]</f>
        <v>125477.60536979369</v>
      </c>
      <c r="W202" s="114">
        <f>Tabela15[[#This Row],[COF_MUN]]/Tabela15[[#This Row],[Total de Alunos]]*Tabela15[[#This Row],[TtAlunos_Secundário]]</f>
        <v>24930.073569482291</v>
      </c>
      <c r="X202" s="114">
        <f>Tabela15[[#This Row],[COF_NUTSIII]]/Tabela15[[#This Row],[Total de Alunos]]*Tabela15[[#This Row],[TtAlunos_Secundário]]</f>
        <v>6570.5804982483451</v>
      </c>
      <c r="Y202" s="114">
        <f>Tabela15[[#This Row],[COF_NUTSIII+MUN]]/Tabela15[[#This Row],[Total de Alunos]]*Tabela15[[#This Row],[TtAlunos_Secundário]]</f>
        <v>31500.654067730633</v>
      </c>
      <c r="AA202" s="146"/>
    </row>
    <row r="203" spans="1:27" x14ac:dyDescent="0.3">
      <c r="A203" s="76">
        <v>711</v>
      </c>
      <c r="B203" s="76" t="s">
        <v>350</v>
      </c>
      <c r="C203" s="76" t="s">
        <v>353</v>
      </c>
      <c r="D203" s="76" t="s">
        <v>354</v>
      </c>
      <c r="E203" s="76" t="s">
        <v>355</v>
      </c>
      <c r="F203" s="76" t="s">
        <v>319</v>
      </c>
      <c r="G203" s="76">
        <v>187</v>
      </c>
      <c r="H203" s="76" t="s">
        <v>356</v>
      </c>
      <c r="I203" s="76" t="s">
        <v>366</v>
      </c>
      <c r="J203" s="118">
        <v>316531.5</v>
      </c>
      <c r="K203" s="119">
        <v>40190.05071428571</v>
      </c>
      <c r="L203" s="120">
        <v>356721.55071428569</v>
      </c>
      <c r="M203" s="128">
        <v>262</v>
      </c>
      <c r="N203" s="129">
        <v>907</v>
      </c>
      <c r="O203" s="129">
        <v>316</v>
      </c>
      <c r="P203" s="130">
        <v>1485</v>
      </c>
      <c r="Q203" s="114">
        <f>Tabela15[[#This Row],[COF_MUN]]/Tabela15[[#This Row],[Total de Alunos]]*Tabela15[[#This Row],[TtAlunosPré]]</f>
        <v>55845.961616161621</v>
      </c>
      <c r="R203" s="114">
        <f>Tabela15[[#This Row],[COF_NUTSIII]]/Tabela15[[#This Row],[Total de Alunos]]*Tabela15[[#This Row],[TtAlunosPré]]</f>
        <v>7090.7698903318897</v>
      </c>
      <c r="S203" s="114">
        <f>Tabela15[[#This Row],[COF_NUTSIII+MUN]]/Tabela15[[#This Row],[Total de Alunos]]*Tabela15[[#This Row],[TtAlunosPré]]</f>
        <v>62936.731506493503</v>
      </c>
      <c r="T203" s="114">
        <f>Tabela15[[#This Row],[COF_MUN]]/Tabela15[[#This Row],[Total de Alunos]]*Tabela15[[#This Row],[TtAlunos_Básico]]</f>
        <v>193329.34040404041</v>
      </c>
      <c r="U203" s="114">
        <f>Tabela15[[#This Row],[COF_NUTSIII]]/Tabela15[[#This Row],[Total de Alunos]]*Tabela15[[#This Row],[TtAlunos_Básico]]</f>
        <v>24547.054544011542</v>
      </c>
      <c r="V203" s="114">
        <f>Tabela15[[#This Row],[COF_NUTSIII+MUN]]/Tabela15[[#This Row],[Total de Alunos]]*Tabela15[[#This Row],[TtAlunos_Básico]]</f>
        <v>217876.39494805195</v>
      </c>
      <c r="W203" s="114">
        <f>Tabela15[[#This Row],[COF_MUN]]/Tabela15[[#This Row],[Total de Alunos]]*Tabela15[[#This Row],[TtAlunos_Secundário]]</f>
        <v>67356.197979797988</v>
      </c>
      <c r="X203" s="114">
        <f>Tabela15[[#This Row],[COF_NUTSIII]]/Tabela15[[#This Row],[Total de Alunos]]*Tabela15[[#This Row],[TtAlunos_Secundário]]</f>
        <v>8552.2262799422788</v>
      </c>
      <c r="Y203" s="114">
        <f>Tabela15[[#This Row],[COF_NUTSIII+MUN]]/Tabela15[[#This Row],[Total de Alunos]]*Tabela15[[#This Row],[TtAlunos_Secundário]]</f>
        <v>75908.424259740263</v>
      </c>
      <c r="AA203" s="146"/>
    </row>
    <row r="204" spans="1:27" x14ac:dyDescent="0.3">
      <c r="A204" s="76">
        <v>1813</v>
      </c>
      <c r="B204" s="76" t="s">
        <v>350</v>
      </c>
      <c r="C204" s="76" t="s">
        <v>353</v>
      </c>
      <c r="D204" s="76" t="s">
        <v>408</v>
      </c>
      <c r="E204" s="76" t="s">
        <v>409</v>
      </c>
      <c r="F204" s="76" t="s">
        <v>338</v>
      </c>
      <c r="G204" s="76" t="s">
        <v>296</v>
      </c>
      <c r="H204" s="76" t="s">
        <v>513</v>
      </c>
      <c r="I204" s="76" t="s">
        <v>617</v>
      </c>
      <c r="J204" s="118">
        <v>0</v>
      </c>
      <c r="K204" s="119">
        <v>608447.2854545454</v>
      </c>
      <c r="L204" s="120">
        <v>608447.2854545454</v>
      </c>
      <c r="M204" s="128">
        <v>211</v>
      </c>
      <c r="N204" s="129">
        <v>783</v>
      </c>
      <c r="O204" s="129">
        <v>327</v>
      </c>
      <c r="P204" s="130">
        <v>1321</v>
      </c>
      <c r="Q204" s="114">
        <f>Tabela15[[#This Row],[COF_MUN]]/Tabela15[[#This Row],[Total de Alunos]]*Tabela15[[#This Row],[TtAlunosPré]]</f>
        <v>0</v>
      </c>
      <c r="R204" s="114">
        <f>Tabela15[[#This Row],[COF_NUTSIII]]/Tabela15[[#This Row],[Total de Alunos]]*Tabela15[[#This Row],[TtAlunosPré]]</f>
        <v>97185.751121051537</v>
      </c>
      <c r="S204" s="114">
        <f>Tabela15[[#This Row],[COF_NUTSIII+MUN]]/Tabela15[[#This Row],[Total de Alunos]]*Tabela15[[#This Row],[TtAlunosPré]]</f>
        <v>97185.751121051537</v>
      </c>
      <c r="T204" s="114">
        <f>Tabela15[[#This Row],[COF_MUN]]/Tabela15[[#This Row],[Total de Alunos]]*Tabela15[[#This Row],[TtAlunos_Básico]]</f>
        <v>0</v>
      </c>
      <c r="U204" s="114">
        <f>Tabela15[[#This Row],[COF_NUTSIII]]/Tabela15[[#This Row],[Total de Alunos]]*Tabela15[[#This Row],[TtAlunos_Básico]]</f>
        <v>360646.64989470784</v>
      </c>
      <c r="V204" s="114">
        <f>Tabela15[[#This Row],[COF_NUTSIII+MUN]]/Tabela15[[#This Row],[Total de Alunos]]*Tabela15[[#This Row],[TtAlunos_Básico]]</f>
        <v>360646.64989470784</v>
      </c>
      <c r="W204" s="114">
        <f>Tabela15[[#This Row],[COF_MUN]]/Tabela15[[#This Row],[Total de Alunos]]*Tabela15[[#This Row],[TtAlunos_Secundário]]</f>
        <v>0</v>
      </c>
      <c r="X204" s="114">
        <f>Tabela15[[#This Row],[COF_NUTSIII]]/Tabela15[[#This Row],[Total de Alunos]]*Tabela15[[#This Row],[TtAlunos_Secundário]]</f>
        <v>150614.88443878602</v>
      </c>
      <c r="Y204" s="114">
        <f>Tabela15[[#This Row],[COF_NUTSIII+MUN]]/Tabela15[[#This Row],[Total de Alunos]]*Tabela15[[#This Row],[TtAlunos_Secundário]]</f>
        <v>150614.88443878602</v>
      </c>
      <c r="AA204" s="146"/>
    </row>
    <row r="205" spans="1:27" x14ac:dyDescent="0.3">
      <c r="A205" s="76">
        <v>1709</v>
      </c>
      <c r="B205" s="76" t="s">
        <v>350</v>
      </c>
      <c r="C205" s="76" t="s">
        <v>353</v>
      </c>
      <c r="D205" s="76" t="s">
        <v>408</v>
      </c>
      <c r="E205" s="76" t="s">
        <v>409</v>
      </c>
      <c r="F205" s="76" t="s">
        <v>323</v>
      </c>
      <c r="G205" s="76" t="s">
        <v>300</v>
      </c>
      <c r="H205" s="76" t="s">
        <v>420</v>
      </c>
      <c r="I205" s="76" t="s">
        <v>424</v>
      </c>
      <c r="J205" s="118">
        <v>335163.62</v>
      </c>
      <c r="K205" s="119">
        <v>29750</v>
      </c>
      <c r="L205" s="120">
        <v>364913.62</v>
      </c>
      <c r="M205" s="128">
        <v>133</v>
      </c>
      <c r="N205" s="129">
        <v>443</v>
      </c>
      <c r="O205" s="129">
        <v>161</v>
      </c>
      <c r="P205" s="130">
        <v>737</v>
      </c>
      <c r="Q205" s="114">
        <f>Tabela15[[#This Row],[COF_MUN]]/Tabela15[[#This Row],[Total de Alunos]]*Tabela15[[#This Row],[TtAlunosPré]]</f>
        <v>60484.072537313434</v>
      </c>
      <c r="R205" s="114">
        <f>Tabela15[[#This Row],[COF_NUTSIII]]/Tabela15[[#This Row],[Total de Alunos]]*Tabela15[[#This Row],[TtAlunosPré]]</f>
        <v>5368.7245590230659</v>
      </c>
      <c r="S205" s="114">
        <f>Tabela15[[#This Row],[COF_NUTSIII+MUN]]/Tabela15[[#This Row],[Total de Alunos]]*Tabela15[[#This Row],[TtAlunosPré]]</f>
        <v>65852.797096336493</v>
      </c>
      <c r="T205" s="114">
        <f>Tabela15[[#This Row],[COF_MUN]]/Tabela15[[#This Row],[Total de Alunos]]*Tabela15[[#This Row],[TtAlunos_Básico]]</f>
        <v>201461.98597014925</v>
      </c>
      <c r="U205" s="114">
        <f>Tabela15[[#This Row],[COF_NUTSIII]]/Tabela15[[#This Row],[Total de Alunos]]*Tabela15[[#This Row],[TtAlunos_Básico]]</f>
        <v>17882.293080054274</v>
      </c>
      <c r="V205" s="114">
        <f>Tabela15[[#This Row],[COF_NUTSIII+MUN]]/Tabela15[[#This Row],[Total de Alunos]]*Tabela15[[#This Row],[TtAlunos_Básico]]</f>
        <v>219344.27905020351</v>
      </c>
      <c r="W205" s="114">
        <f>Tabela15[[#This Row],[COF_MUN]]/Tabela15[[#This Row],[Total de Alunos]]*Tabela15[[#This Row],[TtAlunos_Secundário]]</f>
        <v>73217.561492537308</v>
      </c>
      <c r="X205" s="114">
        <f>Tabela15[[#This Row],[COF_NUTSIII]]/Tabela15[[#This Row],[Total de Alunos]]*Tabela15[[#This Row],[TtAlunos_Secundário]]</f>
        <v>6498.9823609226587</v>
      </c>
      <c r="Y205" s="114">
        <f>Tabela15[[#This Row],[COF_NUTSIII+MUN]]/Tabela15[[#This Row],[Total de Alunos]]*Tabela15[[#This Row],[TtAlunos_Secundário]]</f>
        <v>79716.543853459967</v>
      </c>
      <c r="AA205" s="146"/>
    </row>
    <row r="206" spans="1:27" x14ac:dyDescent="0.3">
      <c r="A206" s="76">
        <v>1414</v>
      </c>
      <c r="B206" s="76" t="s">
        <v>350</v>
      </c>
      <c r="C206" s="76" t="s">
        <v>353</v>
      </c>
      <c r="D206" s="76" t="s">
        <v>354</v>
      </c>
      <c r="E206" s="76" t="s">
        <v>355</v>
      </c>
      <c r="F206" s="76" t="s">
        <v>332</v>
      </c>
      <c r="G206" s="76">
        <v>185</v>
      </c>
      <c r="H206" s="76" t="s">
        <v>532</v>
      </c>
      <c r="I206" s="76" t="s">
        <v>541</v>
      </c>
      <c r="J206" s="118">
        <v>406575.59</v>
      </c>
      <c r="K206" s="119">
        <v>330088.81818181818</v>
      </c>
      <c r="L206" s="120">
        <v>736664.4081818182</v>
      </c>
      <c r="M206" s="128">
        <v>607</v>
      </c>
      <c r="N206" s="129">
        <v>1864</v>
      </c>
      <c r="O206" s="129">
        <v>856</v>
      </c>
      <c r="P206" s="130">
        <v>3327</v>
      </c>
      <c r="Q206" s="114">
        <f>Tabela15[[#This Row],[COF_MUN]]/Tabela15[[#This Row],[Total de Alunos]]*Tabela15[[#This Row],[TtAlunosPré]]</f>
        <v>74178.353811241366</v>
      </c>
      <c r="R206" s="114">
        <f>Tabela15[[#This Row],[COF_NUTSIII]]/Tabela15[[#This Row],[Total de Alunos]]*Tabela15[[#This Row],[TtAlunosPré]]</f>
        <v>60223.598628302869</v>
      </c>
      <c r="S206" s="114">
        <f>Tabela15[[#This Row],[COF_NUTSIII+MUN]]/Tabela15[[#This Row],[Total de Alunos]]*Tabela15[[#This Row],[TtAlunosPré]]</f>
        <v>134401.95243954423</v>
      </c>
      <c r="T206" s="114">
        <f>Tabela15[[#This Row],[COF_MUN]]/Tabela15[[#This Row],[Total de Alunos]]*Tabela15[[#This Row],[TtAlunos_Básico]]</f>
        <v>227789.87068229637</v>
      </c>
      <c r="U206" s="114">
        <f>Tabela15[[#This Row],[COF_NUTSIII]]/Tabela15[[#This Row],[Total de Alunos]]*Tabela15[[#This Row],[TtAlunos_Básico]]</f>
        <v>184937.04751755609</v>
      </c>
      <c r="V206" s="114">
        <f>Tabela15[[#This Row],[COF_NUTSIII+MUN]]/Tabela15[[#This Row],[Total de Alunos]]*Tabela15[[#This Row],[TtAlunos_Básico]]</f>
        <v>412726.91819985246</v>
      </c>
      <c r="W206" s="114">
        <f>Tabela15[[#This Row],[COF_MUN]]/Tabela15[[#This Row],[Total de Alunos]]*Tabela15[[#This Row],[TtAlunos_Secundário]]</f>
        <v>104607.36550646229</v>
      </c>
      <c r="X206" s="114">
        <f>Tabela15[[#This Row],[COF_NUTSIII]]/Tabela15[[#This Row],[Total de Alunos]]*Tabela15[[#This Row],[TtAlunos_Secundário]]</f>
        <v>84928.172035959229</v>
      </c>
      <c r="Y206" s="114">
        <f>Tabela15[[#This Row],[COF_NUTSIII+MUN]]/Tabela15[[#This Row],[Total de Alunos]]*Tabela15[[#This Row],[TtAlunos_Secundário]]</f>
        <v>189535.53754242152</v>
      </c>
      <c r="AA206" s="146"/>
    </row>
    <row r="207" spans="1:27" x14ac:dyDescent="0.3">
      <c r="A207" s="76">
        <v>1710</v>
      </c>
      <c r="B207" s="76" t="s">
        <v>350</v>
      </c>
      <c r="C207" s="76" t="s">
        <v>353</v>
      </c>
      <c r="D207" s="76" t="s">
        <v>408</v>
      </c>
      <c r="E207" s="76" t="s">
        <v>409</v>
      </c>
      <c r="F207" s="76" t="s">
        <v>331</v>
      </c>
      <c r="G207" s="76" t="s">
        <v>301</v>
      </c>
      <c r="H207" s="76" t="s">
        <v>420</v>
      </c>
      <c r="I207" s="76" t="s">
        <v>524</v>
      </c>
      <c r="J207" s="118">
        <v>258560.65</v>
      </c>
      <c r="K207" s="119">
        <v>11835.449999999999</v>
      </c>
      <c r="L207" s="120">
        <v>270396.09999999998</v>
      </c>
      <c r="M207" s="128">
        <v>84</v>
      </c>
      <c r="N207" s="129">
        <v>382</v>
      </c>
      <c r="O207" s="129">
        <v>146</v>
      </c>
      <c r="P207" s="130">
        <v>612</v>
      </c>
      <c r="Q207" s="114">
        <f>Tabela15[[#This Row],[COF_MUN]]/Tabela15[[#This Row],[Total de Alunos]]*Tabela15[[#This Row],[TtAlunosPré]]</f>
        <v>35488.716666666667</v>
      </c>
      <c r="R207" s="114">
        <f>Tabela15[[#This Row],[COF_NUTSIII]]/Tabela15[[#This Row],[Total de Alunos]]*Tabela15[[#This Row],[TtAlunosPré]]</f>
        <v>1624.4735294117645</v>
      </c>
      <c r="S207" s="114">
        <f>Tabela15[[#This Row],[COF_NUTSIII+MUN]]/Tabela15[[#This Row],[Total de Alunos]]*Tabela15[[#This Row],[TtAlunosPré]]</f>
        <v>37113.190196078431</v>
      </c>
      <c r="T207" s="114">
        <f>Tabela15[[#This Row],[COF_MUN]]/Tabela15[[#This Row],[Total de Alunos]]*Tabela15[[#This Row],[TtAlunos_Básico]]</f>
        <v>161389.1638888889</v>
      </c>
      <c r="U207" s="114">
        <f>Tabela15[[#This Row],[COF_NUTSIII]]/Tabela15[[#This Row],[Total de Alunos]]*Tabela15[[#This Row],[TtAlunos_Básico]]</f>
        <v>7387.4867647058809</v>
      </c>
      <c r="V207" s="114">
        <f>Tabela15[[#This Row],[COF_NUTSIII+MUN]]/Tabela15[[#This Row],[Total de Alunos]]*Tabela15[[#This Row],[TtAlunos_Básico]]</f>
        <v>168776.65065359476</v>
      </c>
      <c r="W207" s="114">
        <f>Tabela15[[#This Row],[COF_MUN]]/Tabela15[[#This Row],[Total de Alunos]]*Tabela15[[#This Row],[TtAlunos_Secundário]]</f>
        <v>61682.769444444442</v>
      </c>
      <c r="X207" s="114">
        <f>Tabela15[[#This Row],[COF_NUTSIII]]/Tabela15[[#This Row],[Total de Alunos]]*Tabela15[[#This Row],[TtAlunos_Secundário]]</f>
        <v>2823.4897058823526</v>
      </c>
      <c r="Y207" s="114">
        <f>Tabela15[[#This Row],[COF_NUTSIII+MUN]]/Tabela15[[#This Row],[Total de Alunos]]*Tabela15[[#This Row],[TtAlunos_Secundário]]</f>
        <v>64506.25915032679</v>
      </c>
      <c r="AA207" s="146"/>
    </row>
    <row r="208" spans="1:27" x14ac:dyDescent="0.3">
      <c r="A208" s="76">
        <v>911</v>
      </c>
      <c r="B208" s="76" t="s">
        <v>350</v>
      </c>
      <c r="C208" s="76" t="s">
        <v>353</v>
      </c>
      <c r="D208" s="76" t="s">
        <v>484</v>
      </c>
      <c r="E208" s="76" t="s">
        <v>485</v>
      </c>
      <c r="F208" s="76" t="s">
        <v>329</v>
      </c>
      <c r="G208" s="76" t="s">
        <v>312</v>
      </c>
      <c r="H208" s="76" t="s">
        <v>492</v>
      </c>
      <c r="I208" s="76" t="s">
        <v>504</v>
      </c>
      <c r="J208" s="118">
        <v>0</v>
      </c>
      <c r="K208" s="119">
        <v>91594.23133333333</v>
      </c>
      <c r="L208" s="120">
        <v>91594.23133333333</v>
      </c>
      <c r="M208" s="128">
        <v>156</v>
      </c>
      <c r="N208" s="129">
        <v>524</v>
      </c>
      <c r="O208" s="129">
        <v>162</v>
      </c>
      <c r="P208" s="130">
        <v>842</v>
      </c>
      <c r="Q208" s="114">
        <f>Tabela15[[#This Row],[COF_MUN]]/Tabela15[[#This Row],[Total de Alunos]]*Tabela15[[#This Row],[TtAlunosPré]]</f>
        <v>0</v>
      </c>
      <c r="R208" s="114">
        <f>Tabela15[[#This Row],[COF_NUTSIII]]/Tabela15[[#This Row],[Total de Alunos]]*Tabela15[[#This Row],[TtAlunosPré]]</f>
        <v>16969.952598574819</v>
      </c>
      <c r="S208" s="114">
        <f>Tabela15[[#This Row],[COF_NUTSIII+MUN]]/Tabela15[[#This Row],[Total de Alunos]]*Tabela15[[#This Row],[TtAlunosPré]]</f>
        <v>16969.952598574819</v>
      </c>
      <c r="T208" s="114">
        <f>Tabela15[[#This Row],[COF_MUN]]/Tabela15[[#This Row],[Total de Alunos]]*Tabela15[[#This Row],[TtAlunos_Básico]]</f>
        <v>0</v>
      </c>
      <c r="U208" s="114">
        <f>Tabela15[[#This Row],[COF_NUTSIII]]/Tabela15[[#This Row],[Total de Alunos]]*Tabela15[[#This Row],[TtAlunos_Básico]]</f>
        <v>57001.635651623117</v>
      </c>
      <c r="V208" s="114">
        <f>Tabela15[[#This Row],[COF_NUTSIII+MUN]]/Tabela15[[#This Row],[Total de Alunos]]*Tabela15[[#This Row],[TtAlunos_Básico]]</f>
        <v>57001.635651623117</v>
      </c>
      <c r="W208" s="114">
        <f>Tabela15[[#This Row],[COF_MUN]]/Tabela15[[#This Row],[Total de Alunos]]*Tabela15[[#This Row],[TtAlunos_Secundário]]</f>
        <v>0</v>
      </c>
      <c r="X208" s="114">
        <f>Tabela15[[#This Row],[COF_NUTSIII]]/Tabela15[[#This Row],[Total de Alunos]]*Tabela15[[#This Row],[TtAlunos_Secundário]]</f>
        <v>17622.64308313539</v>
      </c>
      <c r="Y208" s="114">
        <f>Tabela15[[#This Row],[COF_NUTSIII+MUN]]/Tabela15[[#This Row],[Total de Alunos]]*Tabela15[[#This Row],[TtAlunos_Secundário]]</f>
        <v>17622.64308313539</v>
      </c>
      <c r="AA208" s="146"/>
    </row>
    <row r="209" spans="1:27" x14ac:dyDescent="0.3">
      <c r="A209" s="76">
        <v>1415</v>
      </c>
      <c r="B209" s="76" t="s">
        <v>350</v>
      </c>
      <c r="C209" s="76" t="s">
        <v>353</v>
      </c>
      <c r="D209" s="76" t="s">
        <v>354</v>
      </c>
      <c r="E209" s="76" t="s">
        <v>355</v>
      </c>
      <c r="F209" s="76" t="s">
        <v>332</v>
      </c>
      <c r="G209" s="76">
        <v>185</v>
      </c>
      <c r="H209" s="76" t="s">
        <v>532</v>
      </c>
      <c r="I209" s="76" t="s">
        <v>542</v>
      </c>
      <c r="J209" s="118">
        <v>0</v>
      </c>
      <c r="K209" s="119">
        <v>330088.81818181818</v>
      </c>
      <c r="L209" s="120">
        <v>330088.81818181818</v>
      </c>
      <c r="M209" s="128">
        <v>491</v>
      </c>
      <c r="N209" s="129">
        <v>1771</v>
      </c>
      <c r="O209" s="129">
        <v>911</v>
      </c>
      <c r="P209" s="130">
        <v>3173</v>
      </c>
      <c r="Q209" s="114">
        <f>Tabela15[[#This Row],[COF_MUN]]/Tabela15[[#This Row],[Total de Alunos]]*Tabela15[[#This Row],[TtAlunosPré]]</f>
        <v>0</v>
      </c>
      <c r="R209" s="114">
        <f>Tabela15[[#This Row],[COF_NUTSIII]]/Tabela15[[#This Row],[Total de Alunos]]*Tabela15[[#This Row],[TtAlunosPré]]</f>
        <v>51078.981949975649</v>
      </c>
      <c r="S209" s="114">
        <f>Tabela15[[#This Row],[COF_NUTSIII+MUN]]/Tabela15[[#This Row],[Total de Alunos]]*Tabela15[[#This Row],[TtAlunosPré]]</f>
        <v>51078.981949975649</v>
      </c>
      <c r="T209" s="114">
        <f>Tabela15[[#This Row],[COF_MUN]]/Tabela15[[#This Row],[Total de Alunos]]*Tabela15[[#This Row],[TtAlunos_Básico]]</f>
        <v>0</v>
      </c>
      <c r="U209" s="114">
        <f>Tabela15[[#This Row],[COF_NUTSIII]]/Tabela15[[#This Row],[Total de Alunos]]*Tabela15[[#This Row],[TtAlunos_Básico]]</f>
        <v>184238.03876457611</v>
      </c>
      <c r="V209" s="114">
        <f>Tabela15[[#This Row],[COF_NUTSIII+MUN]]/Tabela15[[#This Row],[Total de Alunos]]*Tabela15[[#This Row],[TtAlunos_Básico]]</f>
        <v>184238.03876457611</v>
      </c>
      <c r="W209" s="114">
        <f>Tabela15[[#This Row],[COF_MUN]]/Tabela15[[#This Row],[Total de Alunos]]*Tabela15[[#This Row],[TtAlunos_Secundário]]</f>
        <v>0</v>
      </c>
      <c r="X209" s="114">
        <f>Tabela15[[#This Row],[COF_NUTSIII]]/Tabela15[[#This Row],[Total de Alunos]]*Tabela15[[#This Row],[TtAlunos_Secundário]]</f>
        <v>94771.797467266428</v>
      </c>
      <c r="Y209" s="114">
        <f>Tabela15[[#This Row],[COF_NUTSIII+MUN]]/Tabela15[[#This Row],[Total de Alunos]]*Tabela15[[#This Row],[TtAlunos_Secundário]]</f>
        <v>94771.797467266428</v>
      </c>
      <c r="AA209" s="146"/>
    </row>
    <row r="210" spans="1:27" x14ac:dyDescent="0.3">
      <c r="A210" s="76">
        <v>1814</v>
      </c>
      <c r="B210" s="76" t="s">
        <v>350</v>
      </c>
      <c r="C210" s="76" t="s">
        <v>353</v>
      </c>
      <c r="D210" s="76" t="s">
        <v>484</v>
      </c>
      <c r="E210" s="76" t="s">
        <v>485</v>
      </c>
      <c r="F210" s="76" t="s">
        <v>340</v>
      </c>
      <c r="G210" s="76" t="s">
        <v>316</v>
      </c>
      <c r="H210" s="76" t="s">
        <v>513</v>
      </c>
      <c r="I210" s="76" t="s">
        <v>633</v>
      </c>
      <c r="J210" s="118">
        <v>0</v>
      </c>
      <c r="K210" s="119">
        <v>341568.78571428574</v>
      </c>
      <c r="L210" s="120">
        <v>341568.78571428574</v>
      </c>
      <c r="M210" s="128">
        <v>184</v>
      </c>
      <c r="N210" s="129">
        <v>786</v>
      </c>
      <c r="O210" s="129">
        <v>264</v>
      </c>
      <c r="P210" s="130">
        <v>1234</v>
      </c>
      <c r="Q210" s="114">
        <f>Tabela15[[#This Row],[COF_MUN]]/Tabela15[[#This Row],[Total de Alunos]]*Tabela15[[#This Row],[TtAlunosPré]]</f>
        <v>0</v>
      </c>
      <c r="R210" s="114">
        <f>Tabela15[[#This Row],[COF_NUTSIII]]/Tabela15[[#This Row],[Total de Alunos]]*Tabela15[[#This Row],[TtAlunosPré]]</f>
        <v>50930.840009261403</v>
      </c>
      <c r="S210" s="114">
        <f>Tabela15[[#This Row],[COF_NUTSIII+MUN]]/Tabela15[[#This Row],[Total de Alunos]]*Tabela15[[#This Row],[TtAlunosPré]]</f>
        <v>50930.840009261403</v>
      </c>
      <c r="T210" s="114">
        <f>Tabela15[[#This Row],[COF_MUN]]/Tabela15[[#This Row],[Total de Alunos]]*Tabela15[[#This Row],[TtAlunos_Básico]]</f>
        <v>0</v>
      </c>
      <c r="U210" s="114">
        <f>Tabela15[[#This Row],[COF_NUTSIII]]/Tabela15[[#This Row],[Total de Alunos]]*Tabela15[[#This Row],[TtAlunos_Básico]]</f>
        <v>217563.26221347533</v>
      </c>
      <c r="V210" s="114">
        <f>Tabela15[[#This Row],[COF_NUTSIII+MUN]]/Tabela15[[#This Row],[Total de Alunos]]*Tabela15[[#This Row],[TtAlunos_Básico]]</f>
        <v>217563.26221347533</v>
      </c>
      <c r="W210" s="114">
        <f>Tabela15[[#This Row],[COF_MUN]]/Tabela15[[#This Row],[Total de Alunos]]*Tabela15[[#This Row],[TtAlunos_Secundário]]</f>
        <v>0</v>
      </c>
      <c r="X210" s="114">
        <f>Tabela15[[#This Row],[COF_NUTSIII]]/Tabela15[[#This Row],[Total de Alunos]]*Tabela15[[#This Row],[TtAlunos_Secundário]]</f>
        <v>73074.683491548974</v>
      </c>
      <c r="Y210" s="114">
        <f>Tabela15[[#This Row],[COF_NUTSIII+MUN]]/Tabela15[[#This Row],[Total de Alunos]]*Tabela15[[#This Row],[TtAlunos_Secundário]]</f>
        <v>73074.683491548974</v>
      </c>
      <c r="AA210" s="146"/>
    </row>
    <row r="211" spans="1:27" x14ac:dyDescent="0.3">
      <c r="A211" s="76">
        <v>109</v>
      </c>
      <c r="B211" s="76" t="s">
        <v>350</v>
      </c>
      <c r="C211" s="76" t="s">
        <v>353</v>
      </c>
      <c r="D211" s="76" t="s">
        <v>408</v>
      </c>
      <c r="E211" s="76" t="s">
        <v>409</v>
      </c>
      <c r="F211" s="76" t="s">
        <v>325</v>
      </c>
      <c r="G211" s="76" t="s">
        <v>299</v>
      </c>
      <c r="H211" s="76" t="s">
        <v>445</v>
      </c>
      <c r="I211" s="76" t="s">
        <v>455</v>
      </c>
      <c r="J211" s="118">
        <v>754661.2</v>
      </c>
      <c r="K211" s="119">
        <v>52941.176470588238</v>
      </c>
      <c r="L211" s="120">
        <v>807602.37647058815</v>
      </c>
      <c r="M211" s="128">
        <v>3059</v>
      </c>
      <c r="N211" s="129">
        <v>10344</v>
      </c>
      <c r="O211" s="129">
        <v>2584</v>
      </c>
      <c r="P211" s="130">
        <v>15987</v>
      </c>
      <c r="Q211" s="114">
        <f>Tabela15[[#This Row],[COF_MUN]]/Tabela15[[#This Row],[Total de Alunos]]*Tabela15[[#This Row],[TtAlunosPré]]</f>
        <v>144399.11245386876</v>
      </c>
      <c r="R211" s="114">
        <f>Tabela15[[#This Row],[COF_NUTSIII]]/Tabela15[[#This Row],[Total de Alunos]]*Tabela15[[#This Row],[TtAlunosPré]]</f>
        <v>10129.921737882618</v>
      </c>
      <c r="S211" s="114">
        <f>Tabela15[[#This Row],[COF_NUTSIII+MUN]]/Tabela15[[#This Row],[Total de Alunos]]*Tabela15[[#This Row],[TtAlunosPré]]</f>
        <v>154529.03419175139</v>
      </c>
      <c r="T211" s="114">
        <f>Tabela15[[#This Row],[COF_MUN]]/Tabela15[[#This Row],[Total de Alunos]]*Tabela15[[#This Row],[TtAlunos_Básico]]</f>
        <v>488285.19752298738</v>
      </c>
      <c r="U211" s="114">
        <f>Tabela15[[#This Row],[COF_NUTSIII]]/Tabela15[[#This Row],[Total de Alunos]]*Tabela15[[#This Row],[TtAlunos_Básico]]</f>
        <v>34254.302208779925</v>
      </c>
      <c r="V211" s="114">
        <f>Tabela15[[#This Row],[COF_NUTSIII+MUN]]/Tabela15[[#This Row],[Total de Alunos]]*Tabela15[[#This Row],[TtAlunos_Básico]]</f>
        <v>522539.49973176734</v>
      </c>
      <c r="W211" s="114">
        <f>Tabela15[[#This Row],[COF_MUN]]/Tabela15[[#This Row],[Total de Alunos]]*Tabela15[[#This Row],[TtAlunos_Secundário]]</f>
        <v>121976.89002314379</v>
      </c>
      <c r="X211" s="114">
        <f>Tabela15[[#This Row],[COF_NUTSIII]]/Tabela15[[#This Row],[Total de Alunos]]*Tabela15[[#This Row],[TtAlunos_Secundário]]</f>
        <v>8556.9525239256891</v>
      </c>
      <c r="Y211" s="114">
        <f>Tabela15[[#This Row],[COF_NUTSIII+MUN]]/Tabela15[[#This Row],[Total de Alunos]]*Tabela15[[#This Row],[TtAlunos_Secundário]]</f>
        <v>130533.84254706949</v>
      </c>
      <c r="AA211" s="146"/>
    </row>
    <row r="212" spans="1:27" x14ac:dyDescent="0.3">
      <c r="A212" s="76">
        <v>1711</v>
      </c>
      <c r="B212" s="76" t="s">
        <v>350</v>
      </c>
      <c r="C212" s="76" t="s">
        <v>353</v>
      </c>
      <c r="D212" s="76" t="s">
        <v>408</v>
      </c>
      <c r="E212" s="76" t="s">
        <v>409</v>
      </c>
      <c r="F212" s="76" t="s">
        <v>331</v>
      </c>
      <c r="G212" s="76" t="s">
        <v>301</v>
      </c>
      <c r="H212" s="76" t="s">
        <v>420</v>
      </c>
      <c r="I212" s="76" t="s">
        <v>525</v>
      </c>
      <c r="J212" s="118">
        <v>231085.52</v>
      </c>
      <c r="K212" s="119">
        <v>11835.449999999999</v>
      </c>
      <c r="L212" s="120">
        <v>242920.97</v>
      </c>
      <c r="M212" s="128">
        <v>112</v>
      </c>
      <c r="N212" s="129">
        <v>322</v>
      </c>
      <c r="O212" s="129">
        <v>0</v>
      </c>
      <c r="P212" s="130">
        <v>434</v>
      </c>
      <c r="Q212" s="114">
        <f>Tabela15[[#This Row],[COF_MUN]]/Tabela15[[#This Row],[Total de Alunos]]*Tabela15[[#This Row],[TtAlunosPré]]</f>
        <v>59634.972903225811</v>
      </c>
      <c r="R212" s="114">
        <f>Tabela15[[#This Row],[COF_NUTSIII]]/Tabela15[[#This Row],[Total de Alunos]]*Tabela15[[#This Row],[TtAlunosPré]]</f>
        <v>3054.3096774193546</v>
      </c>
      <c r="S212" s="114">
        <f>Tabela15[[#This Row],[COF_NUTSIII+MUN]]/Tabela15[[#This Row],[Total de Alunos]]*Tabela15[[#This Row],[TtAlunosPré]]</f>
        <v>62689.282580645166</v>
      </c>
      <c r="T212" s="114">
        <f>Tabela15[[#This Row],[COF_MUN]]/Tabela15[[#This Row],[Total de Alunos]]*Tabela15[[#This Row],[TtAlunos_Básico]]</f>
        <v>171450.54709677421</v>
      </c>
      <c r="U212" s="114">
        <f>Tabela15[[#This Row],[COF_NUTSIII]]/Tabela15[[#This Row],[Total de Alunos]]*Tabela15[[#This Row],[TtAlunos_Básico]]</f>
        <v>8781.1403225806444</v>
      </c>
      <c r="V212" s="114">
        <f>Tabela15[[#This Row],[COF_NUTSIII+MUN]]/Tabela15[[#This Row],[Total de Alunos]]*Tabela15[[#This Row],[TtAlunos_Básico]]</f>
        <v>180231.68741935486</v>
      </c>
      <c r="W212" s="114">
        <f>Tabela15[[#This Row],[COF_MUN]]/Tabela15[[#This Row],[Total de Alunos]]*Tabela15[[#This Row],[TtAlunos_Secundário]]</f>
        <v>0</v>
      </c>
      <c r="X212" s="114">
        <f>Tabela15[[#This Row],[COF_NUTSIII]]/Tabela15[[#This Row],[Total de Alunos]]*Tabela15[[#This Row],[TtAlunos_Secundário]]</f>
        <v>0</v>
      </c>
      <c r="Y212" s="114">
        <f>Tabela15[[#This Row],[COF_NUTSIII+MUN]]/Tabela15[[#This Row],[Total de Alunos]]*Tabela15[[#This Row],[TtAlunos_Secundário]]</f>
        <v>0</v>
      </c>
      <c r="AA212" s="146"/>
    </row>
    <row r="213" spans="1:27" x14ac:dyDescent="0.3">
      <c r="A213" s="76">
        <v>1416</v>
      </c>
      <c r="B213" s="76" t="s">
        <v>350</v>
      </c>
      <c r="C213" s="76" t="s">
        <v>353</v>
      </c>
      <c r="D213" s="76" t="s">
        <v>354</v>
      </c>
      <c r="E213" s="76" t="s">
        <v>355</v>
      </c>
      <c r="F213" s="76" t="s">
        <v>332</v>
      </c>
      <c r="G213" s="76">
        <v>185</v>
      </c>
      <c r="H213" s="76" t="s">
        <v>532</v>
      </c>
      <c r="I213" s="76" t="s">
        <v>532</v>
      </c>
      <c r="J213" s="118">
        <v>0</v>
      </c>
      <c r="K213" s="119">
        <v>330088.81818181818</v>
      </c>
      <c r="L213" s="120">
        <v>330088.81818181818</v>
      </c>
      <c r="M213" s="128">
        <v>1404</v>
      </c>
      <c r="N213" s="129">
        <v>5266</v>
      </c>
      <c r="O213" s="129">
        <v>2426</v>
      </c>
      <c r="P213" s="130">
        <v>9096</v>
      </c>
      <c r="Q213" s="114">
        <f>Tabela15[[#This Row],[COF_MUN]]/Tabela15[[#This Row],[Total de Alunos]]*Tabela15[[#This Row],[TtAlunosPré]]</f>
        <v>0</v>
      </c>
      <c r="R213" s="114">
        <f>Tabela15[[#This Row],[COF_NUTSIII]]/Tabela15[[#This Row],[Total de Alunos]]*Tabela15[[#This Row],[TtAlunosPré]]</f>
        <v>50950.384864475891</v>
      </c>
      <c r="S213" s="114">
        <f>Tabela15[[#This Row],[COF_NUTSIII+MUN]]/Tabela15[[#This Row],[Total de Alunos]]*Tabela15[[#This Row],[TtAlunosPré]]</f>
        <v>50950.384864475891</v>
      </c>
      <c r="T213" s="114">
        <f>Tabela15[[#This Row],[COF_MUN]]/Tabela15[[#This Row],[Total de Alunos]]*Tabela15[[#This Row],[TtAlunos_Básico]]</f>
        <v>0</v>
      </c>
      <c r="U213" s="114">
        <f>Tabela15[[#This Row],[COF_NUTSIII]]/Tabela15[[#This Row],[Total de Alunos]]*Tabela15[[#This Row],[TtAlunos_Básico]]</f>
        <v>191100.23268969374</v>
      </c>
      <c r="V213" s="114">
        <f>Tabela15[[#This Row],[COF_NUTSIII+MUN]]/Tabela15[[#This Row],[Total de Alunos]]*Tabela15[[#This Row],[TtAlunos_Básico]]</f>
        <v>191100.23268969374</v>
      </c>
      <c r="W213" s="114">
        <f>Tabela15[[#This Row],[COF_MUN]]/Tabela15[[#This Row],[Total de Alunos]]*Tabela15[[#This Row],[TtAlunos_Secundário]]</f>
        <v>0</v>
      </c>
      <c r="X213" s="114">
        <f>Tabela15[[#This Row],[COF_NUTSIII]]/Tabela15[[#This Row],[Total de Alunos]]*Tabela15[[#This Row],[TtAlunos_Secundário]]</f>
        <v>88038.200627648504</v>
      </c>
      <c r="Y213" s="114">
        <f>Tabela15[[#This Row],[COF_NUTSIII+MUN]]/Tabela15[[#This Row],[Total de Alunos]]*Tabela15[[#This Row],[TtAlunos_Secundário]]</f>
        <v>88038.200627648504</v>
      </c>
      <c r="AA213" s="146"/>
    </row>
    <row r="214" spans="1:27" x14ac:dyDescent="0.3">
      <c r="A214" s="76">
        <v>1509</v>
      </c>
      <c r="B214" s="76" t="s">
        <v>350</v>
      </c>
      <c r="C214" s="76" t="s">
        <v>353</v>
      </c>
      <c r="D214" s="76" t="s">
        <v>354</v>
      </c>
      <c r="E214" s="76" t="s">
        <v>355</v>
      </c>
      <c r="F214" s="76" t="s">
        <v>320</v>
      </c>
      <c r="G214" s="76">
        <v>181</v>
      </c>
      <c r="H214" s="76" t="s">
        <v>370</v>
      </c>
      <c r="I214" s="76" t="s">
        <v>375</v>
      </c>
      <c r="J214" s="118">
        <v>596901.44999999995</v>
      </c>
      <c r="K214" s="119">
        <v>0</v>
      </c>
      <c r="L214" s="120">
        <v>596901.44999999995</v>
      </c>
      <c r="M214" s="128">
        <v>662</v>
      </c>
      <c r="N214" s="129">
        <v>2332</v>
      </c>
      <c r="O214" s="129">
        <v>579</v>
      </c>
      <c r="P214" s="130">
        <v>3573</v>
      </c>
      <c r="Q214" s="114">
        <f>Tabela15[[#This Row],[COF_MUN]]/Tabela15[[#This Row],[Total de Alunos]]*Tabela15[[#This Row],[TtAlunosPré]]</f>
        <v>110592.99185558353</v>
      </c>
      <c r="R214" s="114">
        <f>Tabela15[[#This Row],[COF_NUTSIII]]/Tabela15[[#This Row],[Total de Alunos]]*Tabela15[[#This Row],[TtAlunosPré]]</f>
        <v>0</v>
      </c>
      <c r="S214" s="114">
        <f>Tabela15[[#This Row],[COF_NUTSIII+MUN]]/Tabela15[[#This Row],[Total de Alunos]]*Tabela15[[#This Row],[TtAlunosPré]]</f>
        <v>110592.99185558353</v>
      </c>
      <c r="T214" s="114">
        <f>Tabela15[[#This Row],[COF_MUN]]/Tabela15[[#This Row],[Total de Alunos]]*Tabela15[[#This Row],[TtAlunos_Básico]]</f>
        <v>389581.35499580181</v>
      </c>
      <c r="U214" s="114">
        <f>Tabela15[[#This Row],[COF_NUTSIII]]/Tabela15[[#This Row],[Total de Alunos]]*Tabela15[[#This Row],[TtAlunos_Básico]]</f>
        <v>0</v>
      </c>
      <c r="V214" s="114">
        <f>Tabela15[[#This Row],[COF_NUTSIII+MUN]]/Tabela15[[#This Row],[Total de Alunos]]*Tabela15[[#This Row],[TtAlunos_Básico]]</f>
        <v>389581.35499580181</v>
      </c>
      <c r="W214" s="114">
        <f>Tabela15[[#This Row],[COF_MUN]]/Tabela15[[#This Row],[Total de Alunos]]*Tabela15[[#This Row],[TtAlunos_Secundário]]</f>
        <v>96727.103148614595</v>
      </c>
      <c r="X214" s="114">
        <f>Tabela15[[#This Row],[COF_NUTSIII]]/Tabela15[[#This Row],[Total de Alunos]]*Tabela15[[#This Row],[TtAlunos_Secundário]]</f>
        <v>0</v>
      </c>
      <c r="Y214" s="114">
        <f>Tabela15[[#This Row],[COF_NUTSIII+MUN]]/Tabela15[[#This Row],[Total de Alunos]]*Tabela15[[#This Row],[TtAlunos_Secundário]]</f>
        <v>96727.103148614595</v>
      </c>
      <c r="AA214" s="146"/>
    </row>
    <row r="215" spans="1:27" x14ac:dyDescent="0.3">
      <c r="A215" s="76">
        <v>1314</v>
      </c>
      <c r="B215" s="76" t="s">
        <v>350</v>
      </c>
      <c r="C215" s="76" t="s">
        <v>353</v>
      </c>
      <c r="D215" s="76" t="s">
        <v>408</v>
      </c>
      <c r="E215" s="76" t="s">
        <v>409</v>
      </c>
      <c r="F215" s="76" t="s">
        <v>325</v>
      </c>
      <c r="G215" s="76" t="s">
        <v>299</v>
      </c>
      <c r="H215" s="76" t="s">
        <v>448</v>
      </c>
      <c r="I215" s="76" t="s">
        <v>456</v>
      </c>
      <c r="J215" s="118">
        <v>354996.6</v>
      </c>
      <c r="K215" s="119">
        <v>52941.176470588238</v>
      </c>
      <c r="L215" s="120">
        <v>407937.77647058823</v>
      </c>
      <c r="M215" s="128">
        <v>1376</v>
      </c>
      <c r="N215" s="129">
        <v>5646</v>
      </c>
      <c r="O215" s="129">
        <v>2835</v>
      </c>
      <c r="P215" s="130">
        <v>9857</v>
      </c>
      <c r="Q215" s="114">
        <f>Tabela15[[#This Row],[COF_MUN]]/Tabela15[[#This Row],[Total de Alunos]]*Tabela15[[#This Row],[TtAlunosPré]]</f>
        <v>49556.185614284266</v>
      </c>
      <c r="R215" s="114">
        <f>Tabela15[[#This Row],[COF_NUTSIII]]/Tabela15[[#This Row],[Total de Alunos]]*Tabela15[[#This Row],[TtAlunosPré]]</f>
        <v>7390.3884370020714</v>
      </c>
      <c r="S215" s="114">
        <f>Tabela15[[#This Row],[COF_NUTSIII+MUN]]/Tabela15[[#This Row],[Total de Alunos]]*Tabela15[[#This Row],[TtAlunosPré]]</f>
        <v>56946.574051286334</v>
      </c>
      <c r="T215" s="114">
        <f>Tabela15[[#This Row],[COF_MUN]]/Tabela15[[#This Row],[Total de Alunos]]*Tabela15[[#This Row],[TtAlunos_Básico]]</f>
        <v>203338.8255655879</v>
      </c>
      <c r="U215" s="114">
        <f>Tabela15[[#This Row],[COF_NUTSIII]]/Tabela15[[#This Row],[Total de Alunos]]*Tabela15[[#This Row],[TtAlunos_Básico]]</f>
        <v>30324.224647757044</v>
      </c>
      <c r="V215" s="114">
        <f>Tabela15[[#This Row],[COF_NUTSIII+MUN]]/Tabela15[[#This Row],[Total de Alunos]]*Tabela15[[#This Row],[TtAlunos_Básico]]</f>
        <v>233663.05021334495</v>
      </c>
      <c r="W215" s="114">
        <f>Tabela15[[#This Row],[COF_MUN]]/Tabela15[[#This Row],[Total de Alunos]]*Tabela15[[#This Row],[TtAlunos_Secundário]]</f>
        <v>102101.58882012783</v>
      </c>
      <c r="X215" s="114">
        <f>Tabela15[[#This Row],[COF_NUTSIII]]/Tabela15[[#This Row],[Total de Alunos]]*Tabela15[[#This Row],[TtAlunos_Secundário]]</f>
        <v>15226.563385829122</v>
      </c>
      <c r="Y215" s="114">
        <f>Tabela15[[#This Row],[COF_NUTSIII+MUN]]/Tabela15[[#This Row],[Total de Alunos]]*Tabela15[[#This Row],[TtAlunos_Secundário]]</f>
        <v>117328.15220595694</v>
      </c>
      <c r="AA215" s="146"/>
    </row>
    <row r="216" spans="1:27" x14ac:dyDescent="0.3">
      <c r="A216" s="76">
        <v>812</v>
      </c>
      <c r="B216" s="76" t="s">
        <v>350</v>
      </c>
      <c r="C216" s="76" t="s">
        <v>353</v>
      </c>
      <c r="D216" s="76" t="s">
        <v>321</v>
      </c>
      <c r="E216" s="76" t="s">
        <v>377</v>
      </c>
      <c r="F216" s="76" t="s">
        <v>321</v>
      </c>
      <c r="G216" s="76">
        <v>150</v>
      </c>
      <c r="H216" s="76" t="s">
        <v>378</v>
      </c>
      <c r="I216" s="76" t="s">
        <v>388</v>
      </c>
      <c r="J216" s="118">
        <v>0</v>
      </c>
      <c r="K216" s="119">
        <v>0</v>
      </c>
      <c r="L216" s="120">
        <v>0</v>
      </c>
      <c r="M216" s="128">
        <v>310</v>
      </c>
      <c r="N216" s="129">
        <v>1032</v>
      </c>
      <c r="O216" s="129">
        <v>306</v>
      </c>
      <c r="P216" s="130">
        <v>1648</v>
      </c>
      <c r="Q216" s="114">
        <f>Tabela15[[#This Row],[COF_MUN]]/Tabela15[[#This Row],[Total de Alunos]]*Tabela15[[#This Row],[TtAlunosPré]]</f>
        <v>0</v>
      </c>
      <c r="R216" s="114">
        <f>Tabela15[[#This Row],[COF_NUTSIII]]/Tabela15[[#This Row],[Total de Alunos]]*Tabela15[[#This Row],[TtAlunosPré]]</f>
        <v>0</v>
      </c>
      <c r="S216" s="114">
        <f>Tabela15[[#This Row],[COF_NUTSIII+MUN]]/Tabela15[[#This Row],[Total de Alunos]]*Tabela15[[#This Row],[TtAlunosPré]]</f>
        <v>0</v>
      </c>
      <c r="T216" s="114">
        <f>Tabela15[[#This Row],[COF_MUN]]/Tabela15[[#This Row],[Total de Alunos]]*Tabela15[[#This Row],[TtAlunos_Básico]]</f>
        <v>0</v>
      </c>
      <c r="U216" s="114">
        <f>Tabela15[[#This Row],[COF_NUTSIII]]/Tabela15[[#This Row],[Total de Alunos]]*Tabela15[[#This Row],[TtAlunos_Básico]]</f>
        <v>0</v>
      </c>
      <c r="V216" s="114">
        <f>Tabela15[[#This Row],[COF_NUTSIII+MUN]]/Tabela15[[#This Row],[Total de Alunos]]*Tabela15[[#This Row],[TtAlunos_Básico]]</f>
        <v>0</v>
      </c>
      <c r="W216" s="114">
        <f>Tabela15[[#This Row],[COF_MUN]]/Tabela15[[#This Row],[Total de Alunos]]*Tabela15[[#This Row],[TtAlunos_Secundário]]</f>
        <v>0</v>
      </c>
      <c r="X216" s="114">
        <f>Tabela15[[#This Row],[COF_NUTSIII]]/Tabela15[[#This Row],[Total de Alunos]]*Tabela15[[#This Row],[TtAlunos_Secundário]]</f>
        <v>0</v>
      </c>
      <c r="Y216" s="114">
        <f>Tabela15[[#This Row],[COF_NUTSIII+MUN]]/Tabela15[[#This Row],[Total de Alunos]]*Tabela15[[#This Row],[TtAlunos_Secundário]]</f>
        <v>0</v>
      </c>
      <c r="AA216" s="146"/>
    </row>
    <row r="217" spans="1:27" x14ac:dyDescent="0.3">
      <c r="A217" s="76">
        <v>116</v>
      </c>
      <c r="B217" s="76" t="s">
        <v>350</v>
      </c>
      <c r="C217" s="76" t="s">
        <v>353</v>
      </c>
      <c r="D217" s="76" t="s">
        <v>408</v>
      </c>
      <c r="E217" s="76" t="s">
        <v>409</v>
      </c>
      <c r="F217" s="76" t="s">
        <v>325</v>
      </c>
      <c r="G217" s="76" t="s">
        <v>299</v>
      </c>
      <c r="H217" s="76" t="s">
        <v>445</v>
      </c>
      <c r="I217" s="76" t="s">
        <v>457</v>
      </c>
      <c r="J217" s="118">
        <v>109097</v>
      </c>
      <c r="K217" s="119">
        <v>52941.176470588238</v>
      </c>
      <c r="L217" s="120">
        <v>162038.17647058825</v>
      </c>
      <c r="M217" s="128">
        <v>815</v>
      </c>
      <c r="N217" s="129">
        <v>3081</v>
      </c>
      <c r="O217" s="129">
        <v>1632</v>
      </c>
      <c r="P217" s="130">
        <v>5528</v>
      </c>
      <c r="Q217" s="114">
        <f>Tabela15[[#This Row],[COF_MUN]]/Tabela15[[#This Row],[Total de Alunos]]*Tabela15[[#This Row],[TtAlunosPré]]</f>
        <v>16084.308068017366</v>
      </c>
      <c r="R217" s="114">
        <f>Tabela15[[#This Row],[COF_NUTSIII]]/Tabela15[[#This Row],[Total de Alunos]]*Tabela15[[#This Row],[TtAlunosPré]]</f>
        <v>7805.1843023750753</v>
      </c>
      <c r="S217" s="114">
        <f>Tabela15[[#This Row],[COF_NUTSIII+MUN]]/Tabela15[[#This Row],[Total de Alunos]]*Tabela15[[#This Row],[TtAlunosPré]]</f>
        <v>23889.492370392443</v>
      </c>
      <c r="T217" s="114">
        <f>Tabela15[[#This Row],[COF_MUN]]/Tabela15[[#This Row],[Total de Alunos]]*Tabela15[[#This Row],[TtAlunos_Básico]]</f>
        <v>60804.605101302463</v>
      </c>
      <c r="U217" s="114">
        <f>Tabela15[[#This Row],[COF_NUTSIII]]/Tabela15[[#This Row],[Total de Alunos]]*Tabela15[[#This Row],[TtAlunos_Básico]]</f>
        <v>29506.469736954117</v>
      </c>
      <c r="V217" s="114">
        <f>Tabela15[[#This Row],[COF_NUTSIII+MUN]]/Tabela15[[#This Row],[Total de Alunos]]*Tabela15[[#This Row],[TtAlunos_Básico]]</f>
        <v>90311.07483825658</v>
      </c>
      <c r="W217" s="114">
        <f>Tabela15[[#This Row],[COF_MUN]]/Tabela15[[#This Row],[Total de Alunos]]*Tabela15[[#This Row],[TtAlunos_Secundário]]</f>
        <v>32208.086830680175</v>
      </c>
      <c r="X217" s="114">
        <f>Tabela15[[#This Row],[COF_NUTSIII]]/Tabela15[[#This Row],[Total de Alunos]]*Tabela15[[#This Row],[TtAlunos_Secundário]]</f>
        <v>15629.522431259045</v>
      </c>
      <c r="Y217" s="114">
        <f>Tabela15[[#This Row],[COF_NUTSIII+MUN]]/Tabela15[[#This Row],[Total de Alunos]]*Tabela15[[#This Row],[TtAlunos_Secundário]]</f>
        <v>47837.609261939222</v>
      </c>
      <c r="AA217" s="146"/>
    </row>
    <row r="218" spans="1:27" x14ac:dyDescent="0.3">
      <c r="A218" s="76">
        <v>1815</v>
      </c>
      <c r="B218" s="76" t="s">
        <v>350</v>
      </c>
      <c r="C218" s="76" t="s">
        <v>353</v>
      </c>
      <c r="D218" s="76" t="s">
        <v>408</v>
      </c>
      <c r="E218" s="76" t="s">
        <v>409</v>
      </c>
      <c r="F218" s="76" t="s">
        <v>331</v>
      </c>
      <c r="G218" s="76" t="s">
        <v>301</v>
      </c>
      <c r="H218" s="76" t="s">
        <v>513</v>
      </c>
      <c r="I218" s="76" t="s">
        <v>526</v>
      </c>
      <c r="J218" s="118">
        <v>313575.53000000003</v>
      </c>
      <c r="K218" s="119">
        <v>11835.449999999999</v>
      </c>
      <c r="L218" s="120">
        <v>325410.98000000004</v>
      </c>
      <c r="M218" s="128">
        <v>140</v>
      </c>
      <c r="N218" s="129">
        <v>532</v>
      </c>
      <c r="O218" s="129">
        <v>185</v>
      </c>
      <c r="P218" s="130">
        <v>857</v>
      </c>
      <c r="Q218" s="114">
        <f>Tabela15[[#This Row],[COF_MUN]]/Tabela15[[#This Row],[Total de Alunos]]*Tabela15[[#This Row],[TtAlunosPré]]</f>
        <v>51225.874212368733</v>
      </c>
      <c r="R218" s="114">
        <f>Tabela15[[#This Row],[COF_NUTSIII]]/Tabela15[[#This Row],[Total de Alunos]]*Tabela15[[#This Row],[TtAlunosPré]]</f>
        <v>1933.4457409568261</v>
      </c>
      <c r="S218" s="114">
        <f>Tabela15[[#This Row],[COF_NUTSIII+MUN]]/Tabela15[[#This Row],[Total de Alunos]]*Tabela15[[#This Row],[TtAlunosPré]]</f>
        <v>53159.319953325561</v>
      </c>
      <c r="T218" s="114">
        <f>Tabela15[[#This Row],[COF_MUN]]/Tabela15[[#This Row],[Total de Alunos]]*Tabela15[[#This Row],[TtAlunos_Básico]]</f>
        <v>194658.3220070012</v>
      </c>
      <c r="U218" s="114">
        <f>Tabela15[[#This Row],[COF_NUTSIII]]/Tabela15[[#This Row],[Total de Alunos]]*Tabela15[[#This Row],[TtAlunos_Básico]]</f>
        <v>7347.0938156359389</v>
      </c>
      <c r="V218" s="114">
        <f>Tabela15[[#This Row],[COF_NUTSIII+MUN]]/Tabela15[[#This Row],[Total de Alunos]]*Tabela15[[#This Row],[TtAlunos_Básico]]</f>
        <v>202005.41582263712</v>
      </c>
      <c r="W218" s="114">
        <f>Tabela15[[#This Row],[COF_MUN]]/Tabela15[[#This Row],[Total de Alunos]]*Tabela15[[#This Row],[TtAlunos_Secundário]]</f>
        <v>67691.333780630113</v>
      </c>
      <c r="X218" s="114">
        <f>Tabela15[[#This Row],[COF_NUTSIII]]/Tabela15[[#This Row],[Total de Alunos]]*Tabela15[[#This Row],[TtAlunos_Secundário]]</f>
        <v>2554.9104434072342</v>
      </c>
      <c r="Y218" s="114">
        <f>Tabela15[[#This Row],[COF_NUTSIII+MUN]]/Tabela15[[#This Row],[Total de Alunos]]*Tabela15[[#This Row],[TtAlunos_Secundário]]</f>
        <v>70246.244224037349</v>
      </c>
      <c r="AA218" s="146"/>
    </row>
    <row r="219" spans="1:27" x14ac:dyDescent="0.3">
      <c r="A219" s="76">
        <v>1816</v>
      </c>
      <c r="B219" s="76" t="s">
        <v>350</v>
      </c>
      <c r="C219" s="76" t="s">
        <v>353</v>
      </c>
      <c r="D219" s="76" t="s">
        <v>484</v>
      </c>
      <c r="E219" s="76" t="s">
        <v>485</v>
      </c>
      <c r="F219" s="76" t="s">
        <v>340</v>
      </c>
      <c r="G219" s="76" t="s">
        <v>316</v>
      </c>
      <c r="H219" s="76" t="s">
        <v>513</v>
      </c>
      <c r="I219" s="76" t="s">
        <v>634</v>
      </c>
      <c r="J219" s="118">
        <v>0</v>
      </c>
      <c r="K219" s="119">
        <v>341568.78571428574</v>
      </c>
      <c r="L219" s="120">
        <v>341568.78571428574</v>
      </c>
      <c r="M219" s="128">
        <v>265</v>
      </c>
      <c r="N219" s="129">
        <v>1071</v>
      </c>
      <c r="O219" s="129">
        <v>543</v>
      </c>
      <c r="P219" s="130">
        <v>1879</v>
      </c>
      <c r="Q219" s="114">
        <f>Tabela15[[#This Row],[COF_MUN]]/Tabela15[[#This Row],[Total de Alunos]]*Tabela15[[#This Row],[TtAlunosPré]]</f>
        <v>0</v>
      </c>
      <c r="R219" s="114">
        <f>Tabela15[[#This Row],[COF_NUTSIII]]/Tabela15[[#This Row],[Total de Alunos]]*Tabela15[[#This Row],[TtAlunosPré]]</f>
        <v>48172.287500950355</v>
      </c>
      <c r="S219" s="114">
        <f>Tabela15[[#This Row],[COF_NUTSIII+MUN]]/Tabela15[[#This Row],[Total de Alunos]]*Tabela15[[#This Row],[TtAlunosPré]]</f>
        <v>48172.287500950355</v>
      </c>
      <c r="T219" s="114">
        <f>Tabela15[[#This Row],[COF_MUN]]/Tabela15[[#This Row],[Total de Alunos]]*Tabela15[[#This Row],[TtAlunos_Básico]]</f>
        <v>0</v>
      </c>
      <c r="U219" s="114">
        <f>Tabela15[[#This Row],[COF_NUTSIII]]/Tabela15[[#This Row],[Total de Alunos]]*Tabela15[[#This Row],[TtAlunos_Básico]]</f>
        <v>194688.75439063334</v>
      </c>
      <c r="V219" s="114">
        <f>Tabela15[[#This Row],[COF_NUTSIII+MUN]]/Tabela15[[#This Row],[Total de Alunos]]*Tabela15[[#This Row],[TtAlunos_Básico]]</f>
        <v>194688.75439063334</v>
      </c>
      <c r="W219" s="114">
        <f>Tabela15[[#This Row],[COF_MUN]]/Tabela15[[#This Row],[Total de Alunos]]*Tabela15[[#This Row],[TtAlunos_Secundário]]</f>
        <v>0</v>
      </c>
      <c r="X219" s="114">
        <f>Tabela15[[#This Row],[COF_NUTSIII]]/Tabela15[[#This Row],[Total de Alunos]]*Tabela15[[#This Row],[TtAlunos_Secundário]]</f>
        <v>98707.743822702061</v>
      </c>
      <c r="Y219" s="114">
        <f>Tabela15[[#This Row],[COF_NUTSIII+MUN]]/Tabela15[[#This Row],[Total de Alunos]]*Tabela15[[#This Row],[TtAlunos_Secundário]]</f>
        <v>98707.743822702061</v>
      </c>
      <c r="AA219" s="146"/>
    </row>
    <row r="220" spans="1:27" x14ac:dyDescent="0.3">
      <c r="A220" s="76">
        <v>1417</v>
      </c>
      <c r="B220" s="76" t="s">
        <v>350</v>
      </c>
      <c r="C220" s="76" t="s">
        <v>353</v>
      </c>
      <c r="D220" s="76" t="s">
        <v>484</v>
      </c>
      <c r="E220" s="76" t="s">
        <v>485</v>
      </c>
      <c r="F220" s="76" t="s">
        <v>333</v>
      </c>
      <c r="G220" s="76" t="s">
        <v>308</v>
      </c>
      <c r="H220" s="76" t="s">
        <v>532</v>
      </c>
      <c r="I220" s="76" t="s">
        <v>550</v>
      </c>
      <c r="J220" s="118">
        <v>0</v>
      </c>
      <c r="K220" s="119">
        <v>292092.53769230773</v>
      </c>
      <c r="L220" s="120">
        <v>292092.53769230773</v>
      </c>
      <c r="M220" s="128">
        <v>70</v>
      </c>
      <c r="N220" s="129">
        <v>295</v>
      </c>
      <c r="O220" s="129">
        <v>64</v>
      </c>
      <c r="P220" s="130">
        <v>429</v>
      </c>
      <c r="Q220" s="114">
        <f>Tabela15[[#This Row],[COF_MUN]]/Tabela15[[#This Row],[Total de Alunos]]*Tabela15[[#This Row],[TtAlunosPré]]</f>
        <v>0</v>
      </c>
      <c r="R220" s="114">
        <f>Tabela15[[#This Row],[COF_NUTSIII]]/Tabela15[[#This Row],[Total de Alunos]]*Tabela15[[#This Row],[TtAlunosPré]]</f>
        <v>47660.787036040892</v>
      </c>
      <c r="S220" s="114">
        <f>Tabela15[[#This Row],[COF_NUTSIII+MUN]]/Tabela15[[#This Row],[Total de Alunos]]*Tabela15[[#This Row],[TtAlunosPré]]</f>
        <v>47660.787036040892</v>
      </c>
      <c r="T220" s="114">
        <f>Tabela15[[#This Row],[COF_MUN]]/Tabela15[[#This Row],[Total de Alunos]]*Tabela15[[#This Row],[TtAlunos_Básico]]</f>
        <v>0</v>
      </c>
      <c r="U220" s="114">
        <f>Tabela15[[#This Row],[COF_NUTSIII]]/Tabela15[[#This Row],[Total de Alunos]]*Tabela15[[#This Row],[TtAlunos_Básico]]</f>
        <v>200856.17393760089</v>
      </c>
      <c r="V220" s="114">
        <f>Tabela15[[#This Row],[COF_NUTSIII+MUN]]/Tabela15[[#This Row],[Total de Alunos]]*Tabela15[[#This Row],[TtAlunos_Básico]]</f>
        <v>200856.17393760089</v>
      </c>
      <c r="W220" s="114">
        <f>Tabela15[[#This Row],[COF_MUN]]/Tabela15[[#This Row],[Total de Alunos]]*Tabela15[[#This Row],[TtAlunos_Secundário]]</f>
        <v>0</v>
      </c>
      <c r="X220" s="114">
        <f>Tabela15[[#This Row],[COF_NUTSIII]]/Tabela15[[#This Row],[Total de Alunos]]*Tabela15[[#This Row],[TtAlunos_Secundário]]</f>
        <v>43575.576718665958</v>
      </c>
      <c r="Y220" s="114">
        <f>Tabela15[[#This Row],[COF_NUTSIII+MUN]]/Tabela15[[#This Row],[Total de Alunos]]*Tabela15[[#This Row],[TtAlunos_Secundário]]</f>
        <v>43575.576718665958</v>
      </c>
      <c r="AA220" s="146"/>
    </row>
    <row r="221" spans="1:27" x14ac:dyDescent="0.3">
      <c r="A221" s="76">
        <v>1817</v>
      </c>
      <c r="B221" s="76" t="s">
        <v>350</v>
      </c>
      <c r="C221" s="76" t="s">
        <v>353</v>
      </c>
      <c r="D221" s="76" t="s">
        <v>484</v>
      </c>
      <c r="E221" s="76" t="s">
        <v>485</v>
      </c>
      <c r="F221" s="76" t="s">
        <v>340</v>
      </c>
      <c r="G221" s="76" t="s">
        <v>316</v>
      </c>
      <c r="H221" s="76" t="s">
        <v>513</v>
      </c>
      <c r="I221" s="76" t="s">
        <v>635</v>
      </c>
      <c r="J221" s="118">
        <v>0</v>
      </c>
      <c r="K221" s="119">
        <v>341568.78571428574</v>
      </c>
      <c r="L221" s="120">
        <v>341568.78571428574</v>
      </c>
      <c r="M221" s="128">
        <v>212</v>
      </c>
      <c r="N221" s="129">
        <v>823</v>
      </c>
      <c r="O221" s="129">
        <v>268</v>
      </c>
      <c r="P221" s="130">
        <v>1303</v>
      </c>
      <c r="Q221" s="114">
        <f>Tabela15[[#This Row],[COF_MUN]]/Tabela15[[#This Row],[Total de Alunos]]*Tabela15[[#This Row],[TtAlunosPré]]</f>
        <v>0</v>
      </c>
      <c r="R221" s="114">
        <f>Tabela15[[#This Row],[COF_NUTSIII]]/Tabela15[[#This Row],[Total de Alunos]]*Tabela15[[#This Row],[TtAlunosPré]]</f>
        <v>55573.739502247561</v>
      </c>
      <c r="S221" s="114">
        <f>Tabela15[[#This Row],[COF_NUTSIII+MUN]]/Tabela15[[#This Row],[Total de Alunos]]*Tabela15[[#This Row],[TtAlunosPré]]</f>
        <v>55573.739502247561</v>
      </c>
      <c r="T221" s="114">
        <f>Tabela15[[#This Row],[COF_MUN]]/Tabela15[[#This Row],[Total de Alunos]]*Tabela15[[#This Row],[TtAlunos_Básico]]</f>
        <v>0</v>
      </c>
      <c r="U221" s="114">
        <f>Tabela15[[#This Row],[COF_NUTSIII]]/Tabela15[[#This Row],[Total de Alunos]]*Tabela15[[#This Row],[TtAlunos_Básico]]</f>
        <v>215741.45099221577</v>
      </c>
      <c r="V221" s="114">
        <f>Tabela15[[#This Row],[COF_NUTSIII+MUN]]/Tabela15[[#This Row],[Total de Alunos]]*Tabela15[[#This Row],[TtAlunos_Básico]]</f>
        <v>215741.45099221577</v>
      </c>
      <c r="W221" s="114">
        <f>Tabela15[[#This Row],[COF_MUN]]/Tabela15[[#This Row],[Total de Alunos]]*Tabela15[[#This Row],[TtAlunos_Secundário]]</f>
        <v>0</v>
      </c>
      <c r="X221" s="114">
        <f>Tabela15[[#This Row],[COF_NUTSIII]]/Tabela15[[#This Row],[Total de Alunos]]*Tabela15[[#This Row],[TtAlunos_Secundário]]</f>
        <v>70253.595219822382</v>
      </c>
      <c r="Y221" s="114">
        <f>Tabela15[[#This Row],[COF_NUTSIII+MUN]]/Tabela15[[#This Row],[Total de Alunos]]*Tabela15[[#This Row],[TtAlunos_Secundário]]</f>
        <v>70253.595219822382</v>
      </c>
      <c r="AA221" s="146"/>
    </row>
    <row r="222" spans="1:27" x14ac:dyDescent="0.3">
      <c r="A222" s="76">
        <v>912</v>
      </c>
      <c r="B222" s="76" t="s">
        <v>350</v>
      </c>
      <c r="C222" s="76" t="s">
        <v>353</v>
      </c>
      <c r="D222" s="76" t="s">
        <v>484</v>
      </c>
      <c r="E222" s="76" t="s">
        <v>485</v>
      </c>
      <c r="F222" s="76" t="s">
        <v>329</v>
      </c>
      <c r="G222" s="76" t="s">
        <v>312</v>
      </c>
      <c r="H222" s="76" t="s">
        <v>492</v>
      </c>
      <c r="I222" s="76" t="s">
        <v>505</v>
      </c>
      <c r="J222" s="118">
        <v>0</v>
      </c>
      <c r="K222" s="119">
        <v>91594.23133333333</v>
      </c>
      <c r="L222" s="120">
        <v>91594.23133333333</v>
      </c>
      <c r="M222" s="128">
        <v>440</v>
      </c>
      <c r="N222" s="129">
        <v>1379</v>
      </c>
      <c r="O222" s="129">
        <v>590</v>
      </c>
      <c r="P222" s="130">
        <v>2409</v>
      </c>
      <c r="Q222" s="114">
        <f>Tabela15[[#This Row],[COF_MUN]]/Tabela15[[#This Row],[Total de Alunos]]*Tabela15[[#This Row],[TtAlunosPré]]</f>
        <v>0</v>
      </c>
      <c r="R222" s="114">
        <f>Tabela15[[#This Row],[COF_NUTSIII]]/Tabela15[[#This Row],[Total de Alunos]]*Tabela15[[#This Row],[TtAlunosPré]]</f>
        <v>16729.539969558602</v>
      </c>
      <c r="S222" s="114">
        <f>Tabela15[[#This Row],[COF_NUTSIII+MUN]]/Tabela15[[#This Row],[Total de Alunos]]*Tabela15[[#This Row],[TtAlunosPré]]</f>
        <v>16729.539969558602</v>
      </c>
      <c r="T222" s="114">
        <f>Tabela15[[#This Row],[COF_MUN]]/Tabela15[[#This Row],[Total de Alunos]]*Tabela15[[#This Row],[TtAlunos_Básico]]</f>
        <v>0</v>
      </c>
      <c r="U222" s="114">
        <f>Tabela15[[#This Row],[COF_NUTSIII]]/Tabela15[[#This Row],[Total de Alunos]]*Tabela15[[#This Row],[TtAlunos_Básico]]</f>
        <v>52431.899131866616</v>
      </c>
      <c r="V222" s="114">
        <f>Tabela15[[#This Row],[COF_NUTSIII+MUN]]/Tabela15[[#This Row],[Total de Alunos]]*Tabela15[[#This Row],[TtAlunos_Básico]]</f>
        <v>52431.899131866616</v>
      </c>
      <c r="W222" s="114">
        <f>Tabela15[[#This Row],[COF_MUN]]/Tabela15[[#This Row],[Total de Alunos]]*Tabela15[[#This Row],[TtAlunos_Secundário]]</f>
        <v>0</v>
      </c>
      <c r="X222" s="114">
        <f>Tabela15[[#This Row],[COF_NUTSIII]]/Tabela15[[#This Row],[Total de Alunos]]*Tabela15[[#This Row],[TtAlunos_Secundário]]</f>
        <v>22432.792231908123</v>
      </c>
      <c r="Y222" s="114">
        <f>Tabela15[[#This Row],[COF_NUTSIII+MUN]]/Tabela15[[#This Row],[Total de Alunos]]*Tabela15[[#This Row],[TtAlunos_Secundário]]</f>
        <v>22432.792231908123</v>
      </c>
      <c r="AA222" s="146"/>
    </row>
    <row r="223" spans="1:27" x14ac:dyDescent="0.3">
      <c r="A223" s="76">
        <v>1510</v>
      </c>
      <c r="B223" s="76" t="s">
        <v>350</v>
      </c>
      <c r="C223" s="76" t="s">
        <v>353</v>
      </c>
      <c r="D223" s="76" t="s">
        <v>427</v>
      </c>
      <c r="E223" s="76" t="s">
        <v>428</v>
      </c>
      <c r="F223" s="76" t="s">
        <v>324</v>
      </c>
      <c r="G223" s="76">
        <v>170</v>
      </c>
      <c r="H223" s="76" t="s">
        <v>370</v>
      </c>
      <c r="I223" s="76" t="s">
        <v>441</v>
      </c>
      <c r="J223" s="118">
        <v>499277.4</v>
      </c>
      <c r="K223" s="119">
        <v>0</v>
      </c>
      <c r="L223" s="120">
        <v>499277.4</v>
      </c>
      <c r="M223" s="128">
        <v>3579</v>
      </c>
      <c r="N223" s="129">
        <v>15328</v>
      </c>
      <c r="O223" s="129">
        <v>4222</v>
      </c>
      <c r="P223" s="130">
        <v>23129</v>
      </c>
      <c r="Q223" s="114">
        <f>Tabela15[[#This Row],[COF_MUN]]/Tabela15[[#This Row],[Total de Alunos]]*Tabela15[[#This Row],[TtAlunosPré]]</f>
        <v>77258.585092308364</v>
      </c>
      <c r="R223" s="114">
        <f>Tabela15[[#This Row],[COF_NUTSIII]]/Tabela15[[#This Row],[Total de Alunos]]*Tabela15[[#This Row],[TtAlunosPré]]</f>
        <v>0</v>
      </c>
      <c r="S223" s="114">
        <f>Tabela15[[#This Row],[COF_NUTSIII+MUN]]/Tabela15[[#This Row],[Total de Alunos]]*Tabela15[[#This Row],[TtAlunosPré]]</f>
        <v>77258.585092308364</v>
      </c>
      <c r="T223" s="114">
        <f>Tabela15[[#This Row],[COF_MUN]]/Tabela15[[#This Row],[Total de Alunos]]*Tabela15[[#This Row],[TtAlunos_Básico]]</f>
        <v>330880.02019974927</v>
      </c>
      <c r="U223" s="114">
        <f>Tabela15[[#This Row],[COF_NUTSIII]]/Tabela15[[#This Row],[Total de Alunos]]*Tabela15[[#This Row],[TtAlunos_Básico]]</f>
        <v>0</v>
      </c>
      <c r="V223" s="114">
        <f>Tabela15[[#This Row],[COF_NUTSIII+MUN]]/Tabela15[[#This Row],[Total de Alunos]]*Tabela15[[#This Row],[TtAlunos_Básico]]</f>
        <v>330880.02019974927</v>
      </c>
      <c r="W223" s="114">
        <f>Tabela15[[#This Row],[COF_MUN]]/Tabela15[[#This Row],[Total de Alunos]]*Tabela15[[#This Row],[TtAlunos_Secundário]]</f>
        <v>91138.794707942419</v>
      </c>
      <c r="X223" s="114">
        <f>Tabela15[[#This Row],[COF_NUTSIII]]/Tabela15[[#This Row],[Total de Alunos]]*Tabela15[[#This Row],[TtAlunos_Secundário]]</f>
        <v>0</v>
      </c>
      <c r="Y223" s="114">
        <f>Tabela15[[#This Row],[COF_NUTSIII+MUN]]/Tabela15[[#This Row],[Total de Alunos]]*Tabela15[[#This Row],[TtAlunos_Secundário]]</f>
        <v>91138.794707942419</v>
      </c>
      <c r="AA223" s="146"/>
    </row>
    <row r="224" spans="1:27" x14ac:dyDescent="0.3">
      <c r="A224" s="76">
        <v>1818</v>
      </c>
      <c r="B224" s="76" t="s">
        <v>350</v>
      </c>
      <c r="C224" s="76" t="s">
        <v>353</v>
      </c>
      <c r="D224" s="76" t="s">
        <v>408</v>
      </c>
      <c r="E224" s="76" t="s">
        <v>409</v>
      </c>
      <c r="F224" s="76" t="s">
        <v>331</v>
      </c>
      <c r="G224" s="76" t="s">
        <v>301</v>
      </c>
      <c r="H224" s="76" t="s">
        <v>513</v>
      </c>
      <c r="I224" s="76" t="s">
        <v>527</v>
      </c>
      <c r="J224" s="118">
        <v>273713.23</v>
      </c>
      <c r="K224" s="119">
        <v>11835.449999999999</v>
      </c>
      <c r="L224" s="120">
        <v>285548.68</v>
      </c>
      <c r="M224" s="128">
        <v>77</v>
      </c>
      <c r="N224" s="129">
        <v>296</v>
      </c>
      <c r="O224" s="129">
        <v>136</v>
      </c>
      <c r="P224" s="130">
        <v>509</v>
      </c>
      <c r="Q224" s="114">
        <f>Tabela15[[#This Row],[COF_MUN]]/Tabela15[[#This Row],[Total de Alunos]]*Tabela15[[#This Row],[TtAlunosPré]]</f>
        <v>41406.520058939095</v>
      </c>
      <c r="R224" s="114">
        <f>Tabela15[[#This Row],[COF_NUTSIII]]/Tabela15[[#This Row],[Total de Alunos]]*Tabela15[[#This Row],[TtAlunosPré]]</f>
        <v>1790.4315324165029</v>
      </c>
      <c r="S224" s="114">
        <f>Tabela15[[#This Row],[COF_NUTSIII+MUN]]/Tabela15[[#This Row],[Total de Alunos]]*Tabela15[[#This Row],[TtAlunosPré]]</f>
        <v>43196.951591355595</v>
      </c>
      <c r="T224" s="114">
        <f>Tabela15[[#This Row],[COF_MUN]]/Tabela15[[#This Row],[Total de Alunos]]*Tabela15[[#This Row],[TtAlunos_Básico]]</f>
        <v>159173.11607072692</v>
      </c>
      <c r="U224" s="114">
        <f>Tabela15[[#This Row],[COF_NUTSIII]]/Tabela15[[#This Row],[Total de Alunos]]*Tabela15[[#This Row],[TtAlunos_Básico]]</f>
        <v>6882.6978388998032</v>
      </c>
      <c r="V224" s="114">
        <f>Tabela15[[#This Row],[COF_NUTSIII+MUN]]/Tabela15[[#This Row],[Total de Alunos]]*Tabela15[[#This Row],[TtAlunos_Básico]]</f>
        <v>166055.81390962671</v>
      </c>
      <c r="W224" s="114">
        <f>Tabela15[[#This Row],[COF_MUN]]/Tabela15[[#This Row],[Total de Alunos]]*Tabela15[[#This Row],[TtAlunos_Secundário]]</f>
        <v>73133.593870333993</v>
      </c>
      <c r="X224" s="114">
        <f>Tabela15[[#This Row],[COF_NUTSIII]]/Tabela15[[#This Row],[Total de Alunos]]*Tabela15[[#This Row],[TtAlunos_Secundário]]</f>
        <v>3162.3206286836935</v>
      </c>
      <c r="Y224" s="114">
        <f>Tabela15[[#This Row],[COF_NUTSIII+MUN]]/Tabela15[[#This Row],[Total de Alunos]]*Tabela15[[#This Row],[TtAlunos_Secundário]]</f>
        <v>76295.914499017672</v>
      </c>
      <c r="AA224" s="146"/>
    </row>
    <row r="225" spans="1:27" x14ac:dyDescent="0.3">
      <c r="A225" s="76">
        <v>213</v>
      </c>
      <c r="B225" s="76" t="s">
        <v>350</v>
      </c>
      <c r="C225" s="76" t="s">
        <v>353</v>
      </c>
      <c r="D225" s="76" t="s">
        <v>354</v>
      </c>
      <c r="E225" s="76" t="s">
        <v>355</v>
      </c>
      <c r="F225" s="76" t="s">
        <v>327</v>
      </c>
      <c r="G225" s="76">
        <v>184</v>
      </c>
      <c r="H225" s="76" t="s">
        <v>373</v>
      </c>
      <c r="I225" s="76" t="s">
        <v>482</v>
      </c>
      <c r="J225" s="118">
        <v>475600</v>
      </c>
      <c r="K225" s="119">
        <v>58442.553846153845</v>
      </c>
      <c r="L225" s="120">
        <v>534042.5538461539</v>
      </c>
      <c r="M225" s="128">
        <v>346</v>
      </c>
      <c r="N225" s="129">
        <v>1037</v>
      </c>
      <c r="O225" s="129">
        <v>413</v>
      </c>
      <c r="P225" s="130">
        <v>1796</v>
      </c>
      <c r="Q225" s="114">
        <f>Tabela15[[#This Row],[COF_MUN]]/Tabela15[[#This Row],[Total de Alunos]]*Tabela15[[#This Row],[TtAlunosPré]]</f>
        <v>91624.498886414265</v>
      </c>
      <c r="R225" s="114">
        <f>Tabela15[[#This Row],[COF_NUTSIII]]/Tabela15[[#This Row],[Total de Alunos]]*Tabela15[[#This Row],[TtAlunosPré]]</f>
        <v>11258.977522700017</v>
      </c>
      <c r="S225" s="114">
        <f>Tabela15[[#This Row],[COF_NUTSIII+MUN]]/Tabela15[[#This Row],[Total de Alunos]]*Tabela15[[#This Row],[TtAlunosPré]]</f>
        <v>102883.47640911427</v>
      </c>
      <c r="T225" s="114">
        <f>Tabela15[[#This Row],[COF_MUN]]/Tabela15[[#This Row],[Total de Alunos]]*Tabela15[[#This Row],[TtAlunos_Básico]]</f>
        <v>274608.68596881966</v>
      </c>
      <c r="U225" s="114">
        <f>Tabela15[[#This Row],[COF_NUTSIII]]/Tabela15[[#This Row],[Total de Alunos]]*Tabela15[[#This Row],[TtAlunos_Básico]]</f>
        <v>33744.392170635605</v>
      </c>
      <c r="V225" s="114">
        <f>Tabela15[[#This Row],[COF_NUTSIII+MUN]]/Tabela15[[#This Row],[Total de Alunos]]*Tabela15[[#This Row],[TtAlunos_Básico]]</f>
        <v>308353.07813945523</v>
      </c>
      <c r="W225" s="114">
        <f>Tabela15[[#This Row],[COF_MUN]]/Tabela15[[#This Row],[Total de Alunos]]*Tabela15[[#This Row],[TtAlunos_Secundário]]</f>
        <v>109366.81514476617</v>
      </c>
      <c r="X225" s="114">
        <f>Tabela15[[#This Row],[COF_NUTSIII]]/Tabela15[[#This Row],[Total de Alunos]]*Tabela15[[#This Row],[TtAlunos_Secundário]]</f>
        <v>13439.18415281823</v>
      </c>
      <c r="Y225" s="114">
        <f>Tabela15[[#This Row],[COF_NUTSIII+MUN]]/Tabela15[[#This Row],[Total de Alunos]]*Tabela15[[#This Row],[TtAlunos_Secundário]]</f>
        <v>122805.99929758438</v>
      </c>
      <c r="AA225" s="146"/>
    </row>
    <row r="226" spans="1:27" x14ac:dyDescent="0.3">
      <c r="A226" s="76">
        <v>509</v>
      </c>
      <c r="B226" s="76" t="s">
        <v>350</v>
      </c>
      <c r="C226" s="76" t="s">
        <v>353</v>
      </c>
      <c r="D226" s="76" t="s">
        <v>484</v>
      </c>
      <c r="E226" s="76" t="s">
        <v>485</v>
      </c>
      <c r="F226" s="76" t="s">
        <v>333</v>
      </c>
      <c r="G226" s="76" t="s">
        <v>308</v>
      </c>
      <c r="H226" s="76" t="s">
        <v>486</v>
      </c>
      <c r="I226" s="76" t="s">
        <v>551</v>
      </c>
      <c r="J226" s="118">
        <v>0</v>
      </c>
      <c r="K226" s="119">
        <v>292092.53769230773</v>
      </c>
      <c r="L226" s="120">
        <v>292092.53769230773</v>
      </c>
      <c r="M226" s="128">
        <v>305</v>
      </c>
      <c r="N226" s="129">
        <v>1054</v>
      </c>
      <c r="O226" s="129">
        <v>513</v>
      </c>
      <c r="P226" s="130">
        <v>1872</v>
      </c>
      <c r="Q226" s="114">
        <f>Tabela15[[#This Row],[COF_MUN]]/Tabela15[[#This Row],[Total de Alunos]]*Tabela15[[#This Row],[TtAlunosPré]]</f>
        <v>0</v>
      </c>
      <c r="R226" s="114">
        <f>Tabela15[[#This Row],[COF_NUTSIII]]/Tabela15[[#This Row],[Total de Alunos]]*Tabela15[[#This Row],[TtAlunosPré]]</f>
        <v>47589.863245808687</v>
      </c>
      <c r="S226" s="114">
        <f>Tabela15[[#This Row],[COF_NUTSIII+MUN]]/Tabela15[[#This Row],[Total de Alunos]]*Tabela15[[#This Row],[TtAlunosPré]]</f>
        <v>47589.863245808687</v>
      </c>
      <c r="T226" s="114">
        <f>Tabela15[[#This Row],[COF_MUN]]/Tabela15[[#This Row],[Total de Alunos]]*Tabela15[[#This Row],[TtAlunos_Básico]]</f>
        <v>0</v>
      </c>
      <c r="U226" s="114">
        <f>Tabela15[[#This Row],[COF_NUTSIII]]/Tabela15[[#This Row],[Total de Alunos]]*Tabela15[[#This Row],[TtAlunos_Básico]]</f>
        <v>164458.08479043396</v>
      </c>
      <c r="V226" s="114">
        <f>Tabela15[[#This Row],[COF_NUTSIII+MUN]]/Tabela15[[#This Row],[Total de Alunos]]*Tabela15[[#This Row],[TtAlunos_Básico]]</f>
        <v>164458.08479043396</v>
      </c>
      <c r="W226" s="114">
        <f>Tabela15[[#This Row],[COF_MUN]]/Tabela15[[#This Row],[Total de Alunos]]*Tabela15[[#This Row],[TtAlunos_Secundário]]</f>
        <v>0</v>
      </c>
      <c r="X226" s="114">
        <f>Tabela15[[#This Row],[COF_NUTSIII]]/Tabela15[[#This Row],[Total de Alunos]]*Tabela15[[#This Row],[TtAlunos_Secundário]]</f>
        <v>80044.589656065102</v>
      </c>
      <c r="Y226" s="114">
        <f>Tabela15[[#This Row],[COF_NUTSIII+MUN]]/Tabela15[[#This Row],[Total de Alunos]]*Tabela15[[#This Row],[TtAlunos_Secundário]]</f>
        <v>80044.589656065102</v>
      </c>
      <c r="AA226" s="146"/>
    </row>
    <row r="227" spans="1:27" x14ac:dyDescent="0.3">
      <c r="A227" s="76">
        <v>1511</v>
      </c>
      <c r="B227" s="76" t="s">
        <v>350</v>
      </c>
      <c r="C227" s="76" t="s">
        <v>353</v>
      </c>
      <c r="D227" s="76" t="s">
        <v>427</v>
      </c>
      <c r="E227" s="76" t="s">
        <v>428</v>
      </c>
      <c r="F227" s="76" t="s">
        <v>324</v>
      </c>
      <c r="G227" s="76">
        <v>170</v>
      </c>
      <c r="H227" s="76" t="s">
        <v>370</v>
      </c>
      <c r="I227" s="76" t="s">
        <v>442</v>
      </c>
      <c r="J227" s="118">
        <v>374588.51</v>
      </c>
      <c r="K227" s="119">
        <v>0</v>
      </c>
      <c r="L227" s="120">
        <v>374588.51</v>
      </c>
      <c r="M227" s="128">
        <v>1249</v>
      </c>
      <c r="N227" s="129">
        <v>5352</v>
      </c>
      <c r="O227" s="129">
        <v>1439</v>
      </c>
      <c r="P227" s="130">
        <v>8040</v>
      </c>
      <c r="Q227" s="114">
        <f>Tabela15[[#This Row],[COF_MUN]]/Tabela15[[#This Row],[Total de Alunos]]*Tabela15[[#This Row],[TtAlunosPré]]</f>
        <v>58191.672759950256</v>
      </c>
      <c r="R227" s="114">
        <f>Tabela15[[#This Row],[COF_NUTSIII]]/Tabela15[[#This Row],[Total de Alunos]]*Tabela15[[#This Row],[TtAlunosPré]]</f>
        <v>0</v>
      </c>
      <c r="S227" s="114">
        <f>Tabela15[[#This Row],[COF_NUTSIII+MUN]]/Tabela15[[#This Row],[Total de Alunos]]*Tabela15[[#This Row],[TtAlunosPré]]</f>
        <v>58191.672759950256</v>
      </c>
      <c r="T227" s="114">
        <f>Tabela15[[#This Row],[COF_MUN]]/Tabela15[[#This Row],[Total de Alunos]]*Tabela15[[#This Row],[TtAlunos_Básico]]</f>
        <v>249352.94844776121</v>
      </c>
      <c r="U227" s="114">
        <f>Tabela15[[#This Row],[COF_NUTSIII]]/Tabela15[[#This Row],[Total de Alunos]]*Tabela15[[#This Row],[TtAlunos_Básico]]</f>
        <v>0</v>
      </c>
      <c r="V227" s="114">
        <f>Tabela15[[#This Row],[COF_NUTSIII+MUN]]/Tabela15[[#This Row],[Total de Alunos]]*Tabela15[[#This Row],[TtAlunos_Básico]]</f>
        <v>249352.94844776121</v>
      </c>
      <c r="W227" s="114">
        <f>Tabela15[[#This Row],[COF_MUN]]/Tabela15[[#This Row],[Total de Alunos]]*Tabela15[[#This Row],[TtAlunos_Secundário]]</f>
        <v>67043.888792288562</v>
      </c>
      <c r="X227" s="114">
        <f>Tabela15[[#This Row],[COF_NUTSIII]]/Tabela15[[#This Row],[Total de Alunos]]*Tabela15[[#This Row],[TtAlunos_Secundário]]</f>
        <v>0</v>
      </c>
      <c r="Y227" s="114">
        <f>Tabela15[[#This Row],[COF_NUTSIII+MUN]]/Tabela15[[#This Row],[Total de Alunos]]*Tabela15[[#This Row],[TtAlunos_Secundário]]</f>
        <v>67043.888792288562</v>
      </c>
      <c r="AA227" s="146"/>
    </row>
    <row r="228" spans="1:27" x14ac:dyDescent="0.3">
      <c r="A228" s="76">
        <v>1512</v>
      </c>
      <c r="B228" s="76" t="s">
        <v>350</v>
      </c>
      <c r="C228" s="76" t="s">
        <v>353</v>
      </c>
      <c r="D228" s="76" t="s">
        <v>427</v>
      </c>
      <c r="E228" s="76" t="s">
        <v>428</v>
      </c>
      <c r="F228" s="76" t="s">
        <v>324</v>
      </c>
      <c r="G228" s="76">
        <v>170</v>
      </c>
      <c r="H228" s="76" t="s">
        <v>370</v>
      </c>
      <c r="I228" s="76" t="s">
        <v>370</v>
      </c>
      <c r="J228" s="118">
        <v>513706.82</v>
      </c>
      <c r="K228" s="119">
        <v>0</v>
      </c>
      <c r="L228" s="120">
        <v>513706.82</v>
      </c>
      <c r="M228" s="128">
        <v>3158</v>
      </c>
      <c r="N228" s="129">
        <v>12615</v>
      </c>
      <c r="O228" s="129">
        <v>3848</v>
      </c>
      <c r="P228" s="130">
        <v>19621</v>
      </c>
      <c r="Q228" s="114">
        <f>Tabela15[[#This Row],[COF_MUN]]/Tabela15[[#This Row],[Total de Alunos]]*Tabela15[[#This Row],[TtAlunosPré]]</f>
        <v>82681.113988074008</v>
      </c>
      <c r="R228" s="114">
        <f>Tabela15[[#This Row],[COF_NUTSIII]]/Tabela15[[#This Row],[Total de Alunos]]*Tabela15[[#This Row],[TtAlunosPré]]</f>
        <v>0</v>
      </c>
      <c r="S228" s="114">
        <f>Tabela15[[#This Row],[COF_NUTSIII+MUN]]/Tabela15[[#This Row],[Total de Alunos]]*Tabela15[[#This Row],[TtAlunosPré]]</f>
        <v>82681.113988074008</v>
      </c>
      <c r="T228" s="114">
        <f>Tabela15[[#This Row],[COF_MUN]]/Tabela15[[#This Row],[Total de Alunos]]*Tabela15[[#This Row],[TtAlunos_Básico]]</f>
        <v>330279.37079149892</v>
      </c>
      <c r="U228" s="114">
        <f>Tabela15[[#This Row],[COF_NUTSIII]]/Tabela15[[#This Row],[Total de Alunos]]*Tabela15[[#This Row],[TtAlunos_Básico]]</f>
        <v>0</v>
      </c>
      <c r="V228" s="114">
        <f>Tabela15[[#This Row],[COF_NUTSIII+MUN]]/Tabela15[[#This Row],[Total de Alunos]]*Tabela15[[#This Row],[TtAlunos_Básico]]</f>
        <v>330279.37079149892</v>
      </c>
      <c r="W228" s="114">
        <f>Tabela15[[#This Row],[COF_MUN]]/Tabela15[[#This Row],[Total de Alunos]]*Tabela15[[#This Row],[TtAlunos_Secundário]]</f>
        <v>100746.33522042709</v>
      </c>
      <c r="X228" s="114">
        <f>Tabela15[[#This Row],[COF_NUTSIII]]/Tabela15[[#This Row],[Total de Alunos]]*Tabela15[[#This Row],[TtAlunos_Secundário]]</f>
        <v>0</v>
      </c>
      <c r="Y228" s="114">
        <f>Tabela15[[#This Row],[COF_NUTSIII+MUN]]/Tabela15[[#This Row],[Total de Alunos]]*Tabela15[[#This Row],[TtAlunos_Secundário]]</f>
        <v>100746.33522042709</v>
      </c>
      <c r="AA228" s="146"/>
    </row>
    <row r="229" spans="1:27" x14ac:dyDescent="0.3">
      <c r="A229" s="76">
        <v>117</v>
      </c>
      <c r="B229" s="76" t="s">
        <v>350</v>
      </c>
      <c r="C229" s="76" t="s">
        <v>353</v>
      </c>
      <c r="D229" s="76" t="s">
        <v>484</v>
      </c>
      <c r="E229" s="76" t="s">
        <v>485</v>
      </c>
      <c r="F229" s="76" t="s">
        <v>335</v>
      </c>
      <c r="G229" s="76" t="s">
        <v>304</v>
      </c>
      <c r="H229" s="76" t="s">
        <v>445</v>
      </c>
      <c r="I229" s="76" t="s">
        <v>577</v>
      </c>
      <c r="J229" s="118">
        <v>0</v>
      </c>
      <c r="K229" s="119">
        <v>261614.17909090911</v>
      </c>
      <c r="L229" s="120">
        <v>261614.17909090911</v>
      </c>
      <c r="M229" s="128">
        <v>228</v>
      </c>
      <c r="N229" s="129">
        <v>780</v>
      </c>
      <c r="O229" s="129">
        <v>539</v>
      </c>
      <c r="P229" s="130">
        <v>1547</v>
      </c>
      <c r="Q229" s="114">
        <f>Tabela15[[#This Row],[COF_MUN]]/Tabela15[[#This Row],[Total de Alunos]]*Tabela15[[#This Row],[TtAlunosPré]]</f>
        <v>0</v>
      </c>
      <c r="R229" s="114">
        <f>Tabela15[[#This Row],[COF_NUTSIII]]/Tabela15[[#This Row],[Total de Alunos]]*Tabela15[[#This Row],[TtAlunosPré]]</f>
        <v>38557.22872186637</v>
      </c>
      <c r="S229" s="114">
        <f>Tabela15[[#This Row],[COF_NUTSIII+MUN]]/Tabela15[[#This Row],[Total de Alunos]]*Tabela15[[#This Row],[TtAlunosPré]]</f>
        <v>38557.22872186637</v>
      </c>
      <c r="T229" s="114">
        <f>Tabela15[[#This Row],[COF_MUN]]/Tabela15[[#This Row],[Total de Alunos]]*Tabela15[[#This Row],[TtAlunos_Básico]]</f>
        <v>0</v>
      </c>
      <c r="U229" s="114">
        <f>Tabela15[[#This Row],[COF_NUTSIII]]/Tabela15[[#This Row],[Total de Alunos]]*Tabela15[[#This Row],[TtAlunos_Básico]]</f>
        <v>131906.30878533231</v>
      </c>
      <c r="V229" s="114">
        <f>Tabela15[[#This Row],[COF_NUTSIII+MUN]]/Tabela15[[#This Row],[Total de Alunos]]*Tabela15[[#This Row],[TtAlunos_Básico]]</f>
        <v>131906.30878533231</v>
      </c>
      <c r="W229" s="114">
        <f>Tabela15[[#This Row],[COF_MUN]]/Tabela15[[#This Row],[Total de Alunos]]*Tabela15[[#This Row],[TtAlunos_Secundário]]</f>
        <v>0</v>
      </c>
      <c r="X229" s="114">
        <f>Tabela15[[#This Row],[COF_NUTSIII]]/Tabela15[[#This Row],[Total de Alunos]]*Tabela15[[#This Row],[TtAlunos_Secundário]]</f>
        <v>91150.641583710414</v>
      </c>
      <c r="Y229" s="114">
        <f>Tabela15[[#This Row],[COF_NUTSIII+MUN]]/Tabela15[[#This Row],[Total de Alunos]]*Tabela15[[#This Row],[TtAlunos_Secundário]]</f>
        <v>91150.641583710414</v>
      </c>
      <c r="AA229" s="146"/>
    </row>
    <row r="230" spans="1:27" x14ac:dyDescent="0.3">
      <c r="A230" s="76">
        <v>813</v>
      </c>
      <c r="B230" s="76" t="s">
        <v>350</v>
      </c>
      <c r="C230" s="76" t="s">
        <v>353</v>
      </c>
      <c r="D230" s="76" t="s">
        <v>321</v>
      </c>
      <c r="E230" s="76" t="s">
        <v>377</v>
      </c>
      <c r="F230" s="76" t="s">
        <v>321</v>
      </c>
      <c r="G230" s="76">
        <v>150</v>
      </c>
      <c r="H230" s="76" t="s">
        <v>378</v>
      </c>
      <c r="I230" s="76" t="s">
        <v>389</v>
      </c>
      <c r="J230" s="118">
        <v>0</v>
      </c>
      <c r="K230" s="119">
        <v>0</v>
      </c>
      <c r="L230" s="120">
        <v>0</v>
      </c>
      <c r="M230" s="128">
        <v>942</v>
      </c>
      <c r="N230" s="129">
        <v>3112</v>
      </c>
      <c r="O230" s="129">
        <v>863</v>
      </c>
      <c r="P230" s="130">
        <v>4917</v>
      </c>
      <c r="Q230" s="114">
        <f>Tabela15[[#This Row],[COF_MUN]]/Tabela15[[#This Row],[Total de Alunos]]*Tabela15[[#This Row],[TtAlunosPré]]</f>
        <v>0</v>
      </c>
      <c r="R230" s="114">
        <f>Tabela15[[#This Row],[COF_NUTSIII]]/Tabela15[[#This Row],[Total de Alunos]]*Tabela15[[#This Row],[TtAlunosPré]]</f>
        <v>0</v>
      </c>
      <c r="S230" s="114">
        <f>Tabela15[[#This Row],[COF_NUTSIII+MUN]]/Tabela15[[#This Row],[Total de Alunos]]*Tabela15[[#This Row],[TtAlunosPré]]</f>
        <v>0</v>
      </c>
      <c r="T230" s="114">
        <f>Tabela15[[#This Row],[COF_MUN]]/Tabela15[[#This Row],[Total de Alunos]]*Tabela15[[#This Row],[TtAlunos_Básico]]</f>
        <v>0</v>
      </c>
      <c r="U230" s="114">
        <f>Tabela15[[#This Row],[COF_NUTSIII]]/Tabela15[[#This Row],[Total de Alunos]]*Tabela15[[#This Row],[TtAlunos_Básico]]</f>
        <v>0</v>
      </c>
      <c r="V230" s="114">
        <f>Tabela15[[#This Row],[COF_NUTSIII+MUN]]/Tabela15[[#This Row],[Total de Alunos]]*Tabela15[[#This Row],[TtAlunos_Básico]]</f>
        <v>0</v>
      </c>
      <c r="W230" s="114">
        <f>Tabela15[[#This Row],[COF_MUN]]/Tabela15[[#This Row],[Total de Alunos]]*Tabela15[[#This Row],[TtAlunos_Secundário]]</f>
        <v>0</v>
      </c>
      <c r="X230" s="114">
        <f>Tabela15[[#This Row],[COF_NUTSIII]]/Tabela15[[#This Row],[Total de Alunos]]*Tabela15[[#This Row],[TtAlunos_Secundário]]</f>
        <v>0</v>
      </c>
      <c r="Y230" s="114">
        <f>Tabela15[[#This Row],[COF_NUTSIII+MUN]]/Tabela15[[#This Row],[Total de Alunos]]*Tabela15[[#This Row],[TtAlunos_Secundário]]</f>
        <v>0</v>
      </c>
      <c r="AA230" s="146"/>
    </row>
    <row r="231" spans="1:27" x14ac:dyDescent="0.3">
      <c r="A231" s="76">
        <v>1513</v>
      </c>
      <c r="B231" s="76" t="s">
        <v>350</v>
      </c>
      <c r="C231" s="76" t="s">
        <v>353</v>
      </c>
      <c r="D231" s="76" t="s">
        <v>354</v>
      </c>
      <c r="E231" s="76" t="s">
        <v>355</v>
      </c>
      <c r="F231" s="76" t="s">
        <v>320</v>
      </c>
      <c r="G231" s="76">
        <v>181</v>
      </c>
      <c r="H231" s="76" t="s">
        <v>370</v>
      </c>
      <c r="I231" s="76" t="s">
        <v>376</v>
      </c>
      <c r="J231" s="118">
        <v>308849.32</v>
      </c>
      <c r="K231" s="119">
        <v>0</v>
      </c>
      <c r="L231" s="120">
        <v>308849.32</v>
      </c>
      <c r="M231" s="128">
        <v>429</v>
      </c>
      <c r="N231" s="129">
        <v>1397</v>
      </c>
      <c r="O231" s="129">
        <v>487</v>
      </c>
      <c r="P231" s="130">
        <v>2313</v>
      </c>
      <c r="Q231" s="114">
        <f>Tabela15[[#This Row],[COF_MUN]]/Tabela15[[#This Row],[Total de Alunos]]*Tabela15[[#This Row],[TtAlunosPré]]</f>
        <v>57283.336913099869</v>
      </c>
      <c r="R231" s="114">
        <f>Tabela15[[#This Row],[COF_NUTSIII]]/Tabela15[[#This Row],[Total de Alunos]]*Tabela15[[#This Row],[TtAlunosPré]]</f>
        <v>0</v>
      </c>
      <c r="S231" s="114">
        <f>Tabela15[[#This Row],[COF_NUTSIII+MUN]]/Tabela15[[#This Row],[Total de Alunos]]*Tabela15[[#This Row],[TtAlunosPré]]</f>
        <v>57283.336913099869</v>
      </c>
      <c r="T231" s="114">
        <f>Tabela15[[#This Row],[COF_MUN]]/Tabela15[[#This Row],[Total de Alunos]]*Tabela15[[#This Row],[TtAlunos_Básico]]</f>
        <v>186538.04584522266</v>
      </c>
      <c r="U231" s="114">
        <f>Tabela15[[#This Row],[COF_NUTSIII]]/Tabela15[[#This Row],[Total de Alunos]]*Tabela15[[#This Row],[TtAlunos_Básico]]</f>
        <v>0</v>
      </c>
      <c r="V231" s="114">
        <f>Tabela15[[#This Row],[COF_NUTSIII+MUN]]/Tabela15[[#This Row],[Total de Alunos]]*Tabela15[[#This Row],[TtAlunos_Básico]]</f>
        <v>186538.04584522266</v>
      </c>
      <c r="W231" s="114">
        <f>Tabela15[[#This Row],[COF_MUN]]/Tabela15[[#This Row],[Total de Alunos]]*Tabela15[[#This Row],[TtAlunos_Secundário]]</f>
        <v>65027.937241677479</v>
      </c>
      <c r="X231" s="114">
        <f>Tabela15[[#This Row],[COF_NUTSIII]]/Tabela15[[#This Row],[Total de Alunos]]*Tabela15[[#This Row],[TtAlunos_Secundário]]</f>
        <v>0</v>
      </c>
      <c r="Y231" s="114">
        <f>Tabela15[[#This Row],[COF_NUTSIII+MUN]]/Tabela15[[#This Row],[Total de Alunos]]*Tabela15[[#This Row],[TtAlunos_Secundário]]</f>
        <v>65027.937241677479</v>
      </c>
      <c r="AA231" s="146"/>
    </row>
    <row r="232" spans="1:27" x14ac:dyDescent="0.3">
      <c r="A232" s="76">
        <v>1111</v>
      </c>
      <c r="B232" s="76" t="s">
        <v>350</v>
      </c>
      <c r="C232" s="76" t="s">
        <v>353</v>
      </c>
      <c r="D232" s="76" t="s">
        <v>427</v>
      </c>
      <c r="E232" s="76" t="s">
        <v>428</v>
      </c>
      <c r="F232" s="76" t="s">
        <v>324</v>
      </c>
      <c r="G232" s="76">
        <v>170</v>
      </c>
      <c r="H232" s="76" t="s">
        <v>427</v>
      </c>
      <c r="I232" s="76" t="s">
        <v>443</v>
      </c>
      <c r="J232" s="118">
        <v>976891.73</v>
      </c>
      <c r="K232" s="119">
        <v>0</v>
      </c>
      <c r="L232" s="120">
        <v>976891.73</v>
      </c>
      <c r="M232" s="128">
        <v>8745</v>
      </c>
      <c r="N232" s="129">
        <v>35046</v>
      </c>
      <c r="O232" s="129">
        <v>9877</v>
      </c>
      <c r="P232" s="130">
        <v>53668</v>
      </c>
      <c r="Q232" s="114">
        <f>Tabela15[[#This Row],[COF_MUN]]/Tabela15[[#This Row],[Total de Alunos]]*Tabela15[[#This Row],[TtAlunosPré]]</f>
        <v>159180.85598214951</v>
      </c>
      <c r="R232" s="114">
        <f>Tabela15[[#This Row],[COF_NUTSIII]]/Tabela15[[#This Row],[Total de Alunos]]*Tabela15[[#This Row],[TtAlunosPré]]</f>
        <v>0</v>
      </c>
      <c r="S232" s="114">
        <f>Tabela15[[#This Row],[COF_NUTSIII+MUN]]/Tabela15[[#This Row],[Total de Alunos]]*Tabela15[[#This Row],[TtAlunosPré]]</f>
        <v>159180.85598214951</v>
      </c>
      <c r="T232" s="114">
        <f>Tabela15[[#This Row],[COF_MUN]]/Tabela15[[#This Row],[Total de Alunos]]*Tabela15[[#This Row],[TtAlunos_Básico]]</f>
        <v>637924.78887940664</v>
      </c>
      <c r="U232" s="114">
        <f>Tabela15[[#This Row],[COF_NUTSIII]]/Tabela15[[#This Row],[Total de Alunos]]*Tabela15[[#This Row],[TtAlunos_Básico]]</f>
        <v>0</v>
      </c>
      <c r="V232" s="114">
        <f>Tabela15[[#This Row],[COF_NUTSIII+MUN]]/Tabela15[[#This Row],[Total de Alunos]]*Tabela15[[#This Row],[TtAlunos_Básico]]</f>
        <v>637924.78887940664</v>
      </c>
      <c r="W232" s="114">
        <f>Tabela15[[#This Row],[COF_MUN]]/Tabela15[[#This Row],[Total de Alunos]]*Tabela15[[#This Row],[TtAlunos_Secundário]]</f>
        <v>179786.08513844374</v>
      </c>
      <c r="X232" s="114">
        <f>Tabela15[[#This Row],[COF_NUTSIII]]/Tabela15[[#This Row],[Total de Alunos]]*Tabela15[[#This Row],[TtAlunos_Secundário]]</f>
        <v>0</v>
      </c>
      <c r="Y232" s="114">
        <f>Tabela15[[#This Row],[COF_NUTSIII+MUN]]/Tabela15[[#This Row],[Total de Alunos]]*Tabela15[[#This Row],[TtAlunos_Secundário]]</f>
        <v>179786.08513844374</v>
      </c>
      <c r="AA232" s="146"/>
    </row>
    <row r="233" spans="1:27" x14ac:dyDescent="0.3">
      <c r="A233" s="76">
        <v>1112</v>
      </c>
      <c r="B233" s="76" t="s">
        <v>350</v>
      </c>
      <c r="C233" s="76" t="s">
        <v>353</v>
      </c>
      <c r="D233" s="76" t="s">
        <v>484</v>
      </c>
      <c r="E233" s="76" t="s">
        <v>485</v>
      </c>
      <c r="F233" s="76" t="s">
        <v>334</v>
      </c>
      <c r="G233" s="76" t="s">
        <v>302</v>
      </c>
      <c r="H233" s="76" t="s">
        <v>427</v>
      </c>
      <c r="I233" s="76" t="s">
        <v>567</v>
      </c>
      <c r="J233" s="118">
        <v>0</v>
      </c>
      <c r="K233" s="119">
        <v>313016.76416666666</v>
      </c>
      <c r="L233" s="120">
        <v>313016.76416666666</v>
      </c>
      <c r="M233" s="128">
        <v>246</v>
      </c>
      <c r="N233" s="129">
        <v>1007</v>
      </c>
      <c r="O233" s="129">
        <v>231</v>
      </c>
      <c r="P233" s="130">
        <v>1484</v>
      </c>
      <c r="Q233" s="114">
        <f>Tabela15[[#This Row],[COF_MUN]]/Tabela15[[#This Row],[Total de Alunos]]*Tabela15[[#This Row],[TtAlunosPré]]</f>
        <v>0</v>
      </c>
      <c r="R233" s="114">
        <f>Tabela15[[#This Row],[COF_NUTSIII]]/Tabela15[[#This Row],[Total de Alunos]]*Tabela15[[#This Row],[TtAlunosPré]]</f>
        <v>51888.223709568738</v>
      </c>
      <c r="S233" s="114">
        <f>Tabela15[[#This Row],[COF_NUTSIII+MUN]]/Tabela15[[#This Row],[Total de Alunos]]*Tabela15[[#This Row],[TtAlunosPré]]</f>
        <v>51888.223709568738</v>
      </c>
      <c r="T233" s="114">
        <f>Tabela15[[#This Row],[COF_MUN]]/Tabela15[[#This Row],[Total de Alunos]]*Tabela15[[#This Row],[TtAlunos_Básico]]</f>
        <v>0</v>
      </c>
      <c r="U233" s="114">
        <f>Tabela15[[#This Row],[COF_NUTSIII]]/Tabela15[[#This Row],[Total de Alunos]]*Tabela15[[#This Row],[TtAlunos_Básico]]</f>
        <v>212404.23282738097</v>
      </c>
      <c r="V233" s="114">
        <f>Tabela15[[#This Row],[COF_NUTSIII+MUN]]/Tabela15[[#This Row],[Total de Alunos]]*Tabela15[[#This Row],[TtAlunos_Básico]]</f>
        <v>212404.23282738097</v>
      </c>
      <c r="W233" s="114">
        <f>Tabela15[[#This Row],[COF_MUN]]/Tabela15[[#This Row],[Total de Alunos]]*Tabela15[[#This Row],[TtAlunos_Secundário]]</f>
        <v>0</v>
      </c>
      <c r="X233" s="114">
        <f>Tabela15[[#This Row],[COF_NUTSIII]]/Tabela15[[#This Row],[Total de Alunos]]*Tabela15[[#This Row],[TtAlunos_Secundário]]</f>
        <v>48724.307629716983</v>
      </c>
      <c r="Y233" s="114">
        <f>Tabela15[[#This Row],[COF_NUTSIII+MUN]]/Tabela15[[#This Row],[Total de Alunos]]*Tabela15[[#This Row],[TtAlunos_Secundário]]</f>
        <v>48724.307629716983</v>
      </c>
      <c r="AA233" s="146"/>
    </row>
    <row r="234" spans="1:27" x14ac:dyDescent="0.3">
      <c r="A234" s="76">
        <v>615</v>
      </c>
      <c r="B234" s="76" t="s">
        <v>350</v>
      </c>
      <c r="C234" s="76" t="s">
        <v>353</v>
      </c>
      <c r="D234" s="76" t="s">
        <v>484</v>
      </c>
      <c r="E234" s="76" t="s">
        <v>485</v>
      </c>
      <c r="F234" s="76" t="s">
        <v>336</v>
      </c>
      <c r="G234" s="76" t="s">
        <v>314</v>
      </c>
      <c r="H234" s="76" t="s">
        <v>579</v>
      </c>
      <c r="I234" s="76" t="s">
        <v>595</v>
      </c>
      <c r="J234" s="118">
        <v>0</v>
      </c>
      <c r="K234" s="119">
        <v>331258.91315789474</v>
      </c>
      <c r="L234" s="120">
        <v>331258.91315789474</v>
      </c>
      <c r="M234" s="128">
        <v>358</v>
      </c>
      <c r="N234" s="129">
        <v>1206</v>
      </c>
      <c r="O234" s="129">
        <v>337</v>
      </c>
      <c r="P234" s="130">
        <v>1901</v>
      </c>
      <c r="Q234" s="114">
        <f>Tabela15[[#This Row],[COF_MUN]]/Tabela15[[#This Row],[Total de Alunos]]*Tabela15[[#This Row],[TtAlunosPré]]</f>
        <v>0</v>
      </c>
      <c r="R234" s="114">
        <f>Tabela15[[#This Row],[COF_NUTSIII]]/Tabela15[[#This Row],[Total de Alunos]]*Tabela15[[#This Row],[TtAlunosPré]]</f>
        <v>62383.319784600899</v>
      </c>
      <c r="S234" s="114">
        <f>Tabela15[[#This Row],[COF_NUTSIII+MUN]]/Tabela15[[#This Row],[Total de Alunos]]*Tabela15[[#This Row],[TtAlunosPré]]</f>
        <v>62383.319784600899</v>
      </c>
      <c r="T234" s="114">
        <f>Tabela15[[#This Row],[COF_MUN]]/Tabela15[[#This Row],[Total de Alunos]]*Tabela15[[#This Row],[TtAlunos_Básico]]</f>
        <v>0</v>
      </c>
      <c r="U234" s="114">
        <f>Tabela15[[#This Row],[COF_NUTSIII]]/Tabela15[[#This Row],[Total de Alunos]]*Tabela15[[#This Row],[TtAlunos_Básico]]</f>
        <v>210151.63033583431</v>
      </c>
      <c r="V234" s="114">
        <f>Tabela15[[#This Row],[COF_NUTSIII+MUN]]/Tabela15[[#This Row],[Total de Alunos]]*Tabela15[[#This Row],[TtAlunos_Básico]]</f>
        <v>210151.63033583431</v>
      </c>
      <c r="W234" s="114">
        <f>Tabela15[[#This Row],[COF_MUN]]/Tabela15[[#This Row],[Total de Alunos]]*Tabela15[[#This Row],[TtAlunos_Secundário]]</f>
        <v>0</v>
      </c>
      <c r="X234" s="114">
        <f>Tabela15[[#This Row],[COF_NUTSIII]]/Tabela15[[#This Row],[Total de Alunos]]*Tabela15[[#This Row],[TtAlunos_Secundário]]</f>
        <v>58723.963037459507</v>
      </c>
      <c r="Y234" s="114">
        <f>Tabela15[[#This Row],[COF_NUTSIII+MUN]]/Tabela15[[#This Row],[Total de Alunos]]*Tabela15[[#This Row],[TtAlunos_Secundário]]</f>
        <v>58723.963037459507</v>
      </c>
      <c r="AA234" s="146"/>
    </row>
    <row r="235" spans="1:27" x14ac:dyDescent="0.3">
      <c r="A235" s="76">
        <v>1215</v>
      </c>
      <c r="B235" s="76" t="s">
        <v>350</v>
      </c>
      <c r="C235" s="76" t="s">
        <v>353</v>
      </c>
      <c r="D235" s="76" t="s">
        <v>354</v>
      </c>
      <c r="E235" s="76" t="s">
        <v>355</v>
      </c>
      <c r="F235" s="76" t="s">
        <v>322</v>
      </c>
      <c r="G235" s="76">
        <v>186</v>
      </c>
      <c r="H235" s="76" t="s">
        <v>393</v>
      </c>
      <c r="I235" s="76" t="s">
        <v>407</v>
      </c>
      <c r="J235" s="118">
        <v>0</v>
      </c>
      <c r="K235" s="119">
        <v>30017.989999999998</v>
      </c>
      <c r="L235" s="120">
        <v>30017.989999999998</v>
      </c>
      <c r="M235" s="128">
        <v>96</v>
      </c>
      <c r="N235" s="129">
        <v>341</v>
      </c>
      <c r="O235" s="129">
        <v>131</v>
      </c>
      <c r="P235" s="130">
        <v>568</v>
      </c>
      <c r="Q235" s="114">
        <f>Tabela15[[#This Row],[COF_MUN]]/Tabela15[[#This Row],[Total de Alunos]]*Tabela15[[#This Row],[TtAlunosPré]]</f>
        <v>0</v>
      </c>
      <c r="R235" s="114">
        <f>Tabela15[[#This Row],[COF_NUTSIII]]/Tabela15[[#This Row],[Total de Alunos]]*Tabela15[[#This Row],[TtAlunosPré]]</f>
        <v>5073.4630985915492</v>
      </c>
      <c r="S235" s="114">
        <f>Tabela15[[#This Row],[COF_NUTSIII+MUN]]/Tabela15[[#This Row],[Total de Alunos]]*Tabela15[[#This Row],[TtAlunosPré]]</f>
        <v>5073.4630985915492</v>
      </c>
      <c r="T235" s="114">
        <f>Tabela15[[#This Row],[COF_MUN]]/Tabela15[[#This Row],[Total de Alunos]]*Tabela15[[#This Row],[TtAlunos_Básico]]</f>
        <v>0</v>
      </c>
      <c r="U235" s="114">
        <f>Tabela15[[#This Row],[COF_NUTSIII]]/Tabela15[[#This Row],[Total de Alunos]]*Tabela15[[#This Row],[TtAlunos_Básico]]</f>
        <v>18021.363714788731</v>
      </c>
      <c r="V235" s="114">
        <f>Tabela15[[#This Row],[COF_NUTSIII+MUN]]/Tabela15[[#This Row],[Total de Alunos]]*Tabela15[[#This Row],[TtAlunos_Básico]]</f>
        <v>18021.363714788731</v>
      </c>
      <c r="W235" s="114">
        <f>Tabela15[[#This Row],[COF_MUN]]/Tabela15[[#This Row],[Total de Alunos]]*Tabela15[[#This Row],[TtAlunos_Secundário]]</f>
        <v>0</v>
      </c>
      <c r="X235" s="114">
        <f>Tabela15[[#This Row],[COF_NUTSIII]]/Tabela15[[#This Row],[Total de Alunos]]*Tabela15[[#This Row],[TtAlunos_Secundário]]</f>
        <v>6923.1631866197176</v>
      </c>
      <c r="Y235" s="114">
        <f>Tabela15[[#This Row],[COF_NUTSIII+MUN]]/Tabela15[[#This Row],[Total de Alunos]]*Tabela15[[#This Row],[TtAlunos_Secundário]]</f>
        <v>6923.1631866197176</v>
      </c>
      <c r="AA235" s="146"/>
    </row>
    <row r="236" spans="1:27" x14ac:dyDescent="0.3">
      <c r="A236" s="76">
        <v>616</v>
      </c>
      <c r="B236" s="76" t="s">
        <v>350</v>
      </c>
      <c r="C236" s="76" t="s">
        <v>353</v>
      </c>
      <c r="D236" s="76" t="s">
        <v>484</v>
      </c>
      <c r="E236" s="76" t="s">
        <v>485</v>
      </c>
      <c r="F236" s="76" t="s">
        <v>336</v>
      </c>
      <c r="G236" s="76" t="s">
        <v>314</v>
      </c>
      <c r="H236" s="76" t="s">
        <v>579</v>
      </c>
      <c r="I236" s="76" t="s">
        <v>596</v>
      </c>
      <c r="J236" s="118">
        <v>0</v>
      </c>
      <c r="K236" s="119">
        <v>331258.91315789474</v>
      </c>
      <c r="L236" s="120">
        <v>331258.91315789474</v>
      </c>
      <c r="M236" s="128">
        <v>268</v>
      </c>
      <c r="N236" s="129">
        <v>761</v>
      </c>
      <c r="O236" s="129">
        <v>289</v>
      </c>
      <c r="P236" s="130">
        <v>1318</v>
      </c>
      <c r="Q236" s="114">
        <f>Tabela15[[#This Row],[COF_MUN]]/Tabela15[[#This Row],[Total de Alunos]]*Tabela15[[#This Row],[TtAlunosPré]]</f>
        <v>0</v>
      </c>
      <c r="R236" s="114">
        <f>Tabela15[[#This Row],[COF_NUTSIII]]/Tabela15[[#This Row],[Total de Alunos]]*Tabela15[[#This Row],[TtAlunosPré]]</f>
        <v>67357.654572318497</v>
      </c>
      <c r="S236" s="114">
        <f>Tabela15[[#This Row],[COF_NUTSIII+MUN]]/Tabela15[[#This Row],[Total de Alunos]]*Tabela15[[#This Row],[TtAlunosPré]]</f>
        <v>67357.654572318497</v>
      </c>
      <c r="T236" s="114">
        <f>Tabela15[[#This Row],[COF_MUN]]/Tabela15[[#This Row],[Total de Alunos]]*Tabela15[[#This Row],[TtAlunos_Básico]]</f>
        <v>0</v>
      </c>
      <c r="U236" s="114">
        <f>Tabela15[[#This Row],[COF_NUTSIII]]/Tabela15[[#This Row],[Total de Alunos]]*Tabela15[[#This Row],[TtAlunos_Básico]]</f>
        <v>191265.5788415462</v>
      </c>
      <c r="V236" s="114">
        <f>Tabela15[[#This Row],[COF_NUTSIII+MUN]]/Tabela15[[#This Row],[Total de Alunos]]*Tabela15[[#This Row],[TtAlunos_Básico]]</f>
        <v>191265.5788415462</v>
      </c>
      <c r="W236" s="114">
        <f>Tabela15[[#This Row],[COF_MUN]]/Tabela15[[#This Row],[Total de Alunos]]*Tabela15[[#This Row],[TtAlunos_Secundário]]</f>
        <v>0</v>
      </c>
      <c r="X236" s="114">
        <f>Tabela15[[#This Row],[COF_NUTSIII]]/Tabela15[[#This Row],[Total de Alunos]]*Tabela15[[#This Row],[TtAlunos_Secundário]]</f>
        <v>72635.679744030029</v>
      </c>
      <c r="Y236" s="114">
        <f>Tabela15[[#This Row],[COF_NUTSIII+MUN]]/Tabela15[[#This Row],[Total de Alunos]]*Tabela15[[#This Row],[TtAlunos_Secundário]]</f>
        <v>72635.679744030029</v>
      </c>
      <c r="AA236" s="146"/>
    </row>
    <row r="237" spans="1:27" x14ac:dyDescent="0.3">
      <c r="A237" s="76">
        <v>1819</v>
      </c>
      <c r="B237" s="76" t="s">
        <v>350</v>
      </c>
      <c r="C237" s="76" t="s">
        <v>353</v>
      </c>
      <c r="D237" s="76" t="s">
        <v>408</v>
      </c>
      <c r="E237" s="76" t="s">
        <v>409</v>
      </c>
      <c r="F237" s="76" t="s">
        <v>331</v>
      </c>
      <c r="G237" s="76" t="s">
        <v>301</v>
      </c>
      <c r="H237" s="76" t="s">
        <v>513</v>
      </c>
      <c r="I237" s="76" t="s">
        <v>528</v>
      </c>
      <c r="J237" s="118">
        <v>260384.58</v>
      </c>
      <c r="K237" s="119">
        <v>11835.449999999999</v>
      </c>
      <c r="L237" s="120">
        <v>272220.02999999997</v>
      </c>
      <c r="M237" s="128">
        <v>73</v>
      </c>
      <c r="N237" s="129">
        <v>289</v>
      </c>
      <c r="O237" s="129">
        <v>63</v>
      </c>
      <c r="P237" s="130">
        <v>425</v>
      </c>
      <c r="Q237" s="114">
        <f>Tabela15[[#This Row],[COF_MUN]]/Tabela15[[#This Row],[Total de Alunos]]*Tabela15[[#This Row],[TtAlunosPré]]</f>
        <v>44724.880799999999</v>
      </c>
      <c r="R237" s="114">
        <f>Tabela15[[#This Row],[COF_NUTSIII]]/Tabela15[[#This Row],[Total de Alunos]]*Tabela15[[#This Row],[TtAlunosPré]]</f>
        <v>2032.9125882352939</v>
      </c>
      <c r="S237" s="114">
        <f>Tabela15[[#This Row],[COF_NUTSIII+MUN]]/Tabela15[[#This Row],[Total de Alunos]]*Tabela15[[#This Row],[TtAlunosPré]]</f>
        <v>46757.793388235288</v>
      </c>
      <c r="T237" s="114">
        <f>Tabela15[[#This Row],[COF_MUN]]/Tabela15[[#This Row],[Total de Alunos]]*Tabela15[[#This Row],[TtAlunos_Básico]]</f>
        <v>177061.51439999999</v>
      </c>
      <c r="U237" s="114">
        <f>Tabela15[[#This Row],[COF_NUTSIII]]/Tabela15[[#This Row],[Total de Alunos]]*Tabela15[[#This Row],[TtAlunos_Básico]]</f>
        <v>8048.1059999999989</v>
      </c>
      <c r="V237" s="114">
        <f>Tabela15[[#This Row],[COF_NUTSIII+MUN]]/Tabela15[[#This Row],[Total de Alunos]]*Tabela15[[#This Row],[TtAlunos_Básico]]</f>
        <v>185109.62039999996</v>
      </c>
      <c r="W237" s="114">
        <f>Tabela15[[#This Row],[COF_MUN]]/Tabela15[[#This Row],[Total de Alunos]]*Tabela15[[#This Row],[TtAlunos_Secundário]]</f>
        <v>38598.184799999995</v>
      </c>
      <c r="X237" s="114">
        <f>Tabela15[[#This Row],[COF_NUTSIII]]/Tabela15[[#This Row],[Total de Alunos]]*Tabela15[[#This Row],[TtAlunos_Secundário]]</f>
        <v>1754.4314117647057</v>
      </c>
      <c r="Y237" s="114">
        <f>Tabela15[[#This Row],[COF_NUTSIII+MUN]]/Tabela15[[#This Row],[Total de Alunos]]*Tabela15[[#This Row],[TtAlunos_Secundário]]</f>
        <v>40352.616211764696</v>
      </c>
      <c r="AA237" s="146"/>
    </row>
    <row r="238" spans="1:27" x14ac:dyDescent="0.3">
      <c r="A238" s="76">
        <v>1820</v>
      </c>
      <c r="B238" s="76" t="s">
        <v>350</v>
      </c>
      <c r="C238" s="76" t="s">
        <v>353</v>
      </c>
      <c r="D238" s="76" t="s">
        <v>408</v>
      </c>
      <c r="E238" s="76" t="s">
        <v>409</v>
      </c>
      <c r="F238" s="76" t="s">
        <v>331</v>
      </c>
      <c r="G238" s="76" t="s">
        <v>301</v>
      </c>
      <c r="H238" s="76" t="s">
        <v>513</v>
      </c>
      <c r="I238" s="76" t="s">
        <v>529</v>
      </c>
      <c r="J238" s="118">
        <v>271538.51</v>
      </c>
      <c r="K238" s="119">
        <v>11835.449999999999</v>
      </c>
      <c r="L238" s="120">
        <v>283373.96000000002</v>
      </c>
      <c r="M238" s="128">
        <v>178</v>
      </c>
      <c r="N238" s="129">
        <v>594</v>
      </c>
      <c r="O238" s="129">
        <v>147</v>
      </c>
      <c r="P238" s="130">
        <v>919</v>
      </c>
      <c r="Q238" s="114">
        <f>Tabela15[[#This Row],[COF_MUN]]/Tabela15[[#This Row],[Total de Alunos]]*Tabela15[[#This Row],[TtAlunosPré]]</f>
        <v>52593.966028291623</v>
      </c>
      <c r="R238" s="114">
        <f>Tabela15[[#This Row],[COF_NUTSIII]]/Tabela15[[#This Row],[Total de Alunos]]*Tabela15[[#This Row],[TtAlunosPré]]</f>
        <v>2292.3940152339496</v>
      </c>
      <c r="S238" s="114">
        <f>Tabela15[[#This Row],[COF_NUTSIII+MUN]]/Tabela15[[#This Row],[Total de Alunos]]*Tabela15[[#This Row],[TtAlunosPré]]</f>
        <v>54886.360043525572</v>
      </c>
      <c r="T238" s="114">
        <f>Tabela15[[#This Row],[COF_MUN]]/Tabela15[[#This Row],[Total de Alunos]]*Tabela15[[#This Row],[TtAlunos_Básico]]</f>
        <v>175510.20124047878</v>
      </c>
      <c r="U238" s="114">
        <f>Tabela15[[#This Row],[COF_NUTSIII]]/Tabela15[[#This Row],[Total de Alunos]]*Tabela15[[#This Row],[TtAlunos_Básico]]</f>
        <v>7649.8991294885736</v>
      </c>
      <c r="V238" s="114">
        <f>Tabela15[[#This Row],[COF_NUTSIII+MUN]]/Tabela15[[#This Row],[Total de Alunos]]*Tabela15[[#This Row],[TtAlunos_Básico]]</f>
        <v>183160.10036996735</v>
      </c>
      <c r="W238" s="114">
        <f>Tabela15[[#This Row],[COF_MUN]]/Tabela15[[#This Row],[Total de Alunos]]*Tabela15[[#This Row],[TtAlunos_Secundário]]</f>
        <v>43434.342731229597</v>
      </c>
      <c r="X238" s="114">
        <f>Tabela15[[#This Row],[COF_NUTSIII]]/Tabela15[[#This Row],[Total de Alunos]]*Tabela15[[#This Row],[TtAlunos_Secundário]]</f>
        <v>1893.1568552774752</v>
      </c>
      <c r="Y238" s="114">
        <f>Tabela15[[#This Row],[COF_NUTSIII+MUN]]/Tabela15[[#This Row],[Total de Alunos]]*Tabela15[[#This Row],[TtAlunos_Secundário]]</f>
        <v>45327.499586507074</v>
      </c>
      <c r="AA238" s="146"/>
    </row>
    <row r="239" spans="1:27" x14ac:dyDescent="0.3">
      <c r="A239" s="76">
        <v>814</v>
      </c>
      <c r="B239" s="76" t="s">
        <v>350</v>
      </c>
      <c r="C239" s="76" t="s">
        <v>353</v>
      </c>
      <c r="D239" s="76" t="s">
        <v>321</v>
      </c>
      <c r="E239" s="76" t="s">
        <v>377</v>
      </c>
      <c r="F239" s="76" t="s">
        <v>321</v>
      </c>
      <c r="G239" s="76">
        <v>150</v>
      </c>
      <c r="H239" s="76" t="s">
        <v>378</v>
      </c>
      <c r="I239" s="76" t="s">
        <v>390</v>
      </c>
      <c r="J239" s="118">
        <v>0</v>
      </c>
      <c r="K239" s="119">
        <v>0</v>
      </c>
      <c r="L239" s="120">
        <v>0</v>
      </c>
      <c r="M239" s="128">
        <v>576</v>
      </c>
      <c r="N239" s="129">
        <v>2148</v>
      </c>
      <c r="O239" s="129">
        <v>746</v>
      </c>
      <c r="P239" s="130">
        <v>3470</v>
      </c>
      <c r="Q239" s="114">
        <f>Tabela15[[#This Row],[COF_MUN]]/Tabela15[[#This Row],[Total de Alunos]]*Tabela15[[#This Row],[TtAlunosPré]]</f>
        <v>0</v>
      </c>
      <c r="R239" s="114">
        <f>Tabela15[[#This Row],[COF_NUTSIII]]/Tabela15[[#This Row],[Total de Alunos]]*Tabela15[[#This Row],[TtAlunosPré]]</f>
        <v>0</v>
      </c>
      <c r="S239" s="114">
        <f>Tabela15[[#This Row],[COF_NUTSIII+MUN]]/Tabela15[[#This Row],[Total de Alunos]]*Tabela15[[#This Row],[TtAlunosPré]]</f>
        <v>0</v>
      </c>
      <c r="T239" s="114">
        <f>Tabela15[[#This Row],[COF_MUN]]/Tabela15[[#This Row],[Total de Alunos]]*Tabela15[[#This Row],[TtAlunos_Básico]]</f>
        <v>0</v>
      </c>
      <c r="U239" s="114">
        <f>Tabela15[[#This Row],[COF_NUTSIII]]/Tabela15[[#This Row],[Total de Alunos]]*Tabela15[[#This Row],[TtAlunos_Básico]]</f>
        <v>0</v>
      </c>
      <c r="V239" s="114">
        <f>Tabela15[[#This Row],[COF_NUTSIII+MUN]]/Tabela15[[#This Row],[Total de Alunos]]*Tabela15[[#This Row],[TtAlunos_Básico]]</f>
        <v>0</v>
      </c>
      <c r="W239" s="114">
        <f>Tabela15[[#This Row],[COF_MUN]]/Tabela15[[#This Row],[Total de Alunos]]*Tabela15[[#This Row],[TtAlunos_Secundário]]</f>
        <v>0</v>
      </c>
      <c r="X239" s="114">
        <f>Tabela15[[#This Row],[COF_NUTSIII]]/Tabela15[[#This Row],[Total de Alunos]]*Tabela15[[#This Row],[TtAlunos_Secundário]]</f>
        <v>0</v>
      </c>
      <c r="Y239" s="114">
        <f>Tabela15[[#This Row],[COF_NUTSIII+MUN]]/Tabela15[[#This Row],[Total de Alunos]]*Tabela15[[#This Row],[TtAlunos_Secundário]]</f>
        <v>0</v>
      </c>
      <c r="AA239" s="146"/>
    </row>
    <row r="240" spans="1:27" x14ac:dyDescent="0.3">
      <c r="A240" s="76">
        <v>310</v>
      </c>
      <c r="B240" s="76" t="s">
        <v>350</v>
      </c>
      <c r="C240" s="76" t="s">
        <v>353</v>
      </c>
      <c r="D240" s="76" t="s">
        <v>408</v>
      </c>
      <c r="E240" s="76" t="s">
        <v>409</v>
      </c>
      <c r="F240" s="76" t="s">
        <v>330</v>
      </c>
      <c r="G240" s="76">
        <v>112</v>
      </c>
      <c r="H240" s="76" t="s">
        <v>463</v>
      </c>
      <c r="I240" s="76" t="s">
        <v>510</v>
      </c>
      <c r="J240" s="118">
        <v>315393.01</v>
      </c>
      <c r="K240" s="119">
        <v>44429.640000000007</v>
      </c>
      <c r="L240" s="120">
        <v>359822.65</v>
      </c>
      <c r="M240" s="128">
        <v>126</v>
      </c>
      <c r="N240" s="129">
        <v>478</v>
      </c>
      <c r="O240" s="129">
        <v>76</v>
      </c>
      <c r="P240" s="130">
        <v>680</v>
      </c>
      <c r="Q240" s="114">
        <f>Tabela15[[#This Row],[COF_MUN]]/Tabela15[[#This Row],[Total de Alunos]]*Tabela15[[#This Row],[TtAlunosPré]]</f>
        <v>58440.469500000007</v>
      </c>
      <c r="R240" s="114">
        <f>Tabela15[[#This Row],[COF_NUTSIII]]/Tabela15[[#This Row],[Total de Alunos]]*Tabela15[[#This Row],[TtAlunosPré]]</f>
        <v>8232.5509411764724</v>
      </c>
      <c r="S240" s="114">
        <f>Tabela15[[#This Row],[COF_NUTSIII+MUN]]/Tabela15[[#This Row],[Total de Alunos]]*Tabela15[[#This Row],[TtAlunosPré]]</f>
        <v>66673.020441176472</v>
      </c>
      <c r="T240" s="114">
        <f>Tabela15[[#This Row],[COF_MUN]]/Tabela15[[#This Row],[Total de Alunos]]*Tabela15[[#This Row],[TtAlunos_Básico]]</f>
        <v>221702.73350000003</v>
      </c>
      <c r="U240" s="114">
        <f>Tabela15[[#This Row],[COF_NUTSIII]]/Tabela15[[#This Row],[Total de Alunos]]*Tabela15[[#This Row],[TtAlunos_Básico]]</f>
        <v>31231.42341176471</v>
      </c>
      <c r="V240" s="114">
        <f>Tabela15[[#This Row],[COF_NUTSIII+MUN]]/Tabela15[[#This Row],[Total de Alunos]]*Tabela15[[#This Row],[TtAlunos_Básico]]</f>
        <v>252934.1569117647</v>
      </c>
      <c r="W240" s="114">
        <f>Tabela15[[#This Row],[COF_MUN]]/Tabela15[[#This Row],[Total de Alunos]]*Tabela15[[#This Row],[TtAlunos_Secundário]]</f>
        <v>35249.807000000001</v>
      </c>
      <c r="X240" s="114">
        <f>Tabela15[[#This Row],[COF_NUTSIII]]/Tabela15[[#This Row],[Total de Alunos]]*Tabela15[[#This Row],[TtAlunos_Secundário]]</f>
        <v>4965.6656470588241</v>
      </c>
      <c r="Y240" s="114">
        <f>Tabela15[[#This Row],[COF_NUTSIII+MUN]]/Tabela15[[#This Row],[Total de Alunos]]*Tabela15[[#This Row],[TtAlunos_Secundário]]</f>
        <v>40215.472647058821</v>
      </c>
      <c r="AA240" s="146"/>
    </row>
    <row r="241" spans="1:27" x14ac:dyDescent="0.3">
      <c r="A241" s="76">
        <v>1418</v>
      </c>
      <c r="B241" s="76" t="s">
        <v>350</v>
      </c>
      <c r="C241" s="76" t="s">
        <v>353</v>
      </c>
      <c r="D241" s="76" t="s">
        <v>484</v>
      </c>
      <c r="E241" s="76" t="s">
        <v>485</v>
      </c>
      <c r="F241" s="76" t="s">
        <v>333</v>
      </c>
      <c r="G241" s="76" t="s">
        <v>308</v>
      </c>
      <c r="H241" s="76" t="s">
        <v>532</v>
      </c>
      <c r="I241" s="76" t="s">
        <v>552</v>
      </c>
      <c r="J241" s="118">
        <v>0</v>
      </c>
      <c r="K241" s="119">
        <v>292092.53769230773</v>
      </c>
      <c r="L241" s="120">
        <v>292092.53769230773</v>
      </c>
      <c r="M241" s="128">
        <v>718</v>
      </c>
      <c r="N241" s="129">
        <v>2663</v>
      </c>
      <c r="O241" s="129">
        <v>1261</v>
      </c>
      <c r="P241" s="130">
        <v>4642</v>
      </c>
      <c r="Q241" s="114">
        <f>Tabela15[[#This Row],[COF_MUN]]/Tabela15[[#This Row],[Total de Alunos]]*Tabela15[[#This Row],[TtAlunosPré]]</f>
        <v>0</v>
      </c>
      <c r="R241" s="114">
        <f>Tabela15[[#This Row],[COF_NUTSIII]]/Tabela15[[#This Row],[Total de Alunos]]*Tabela15[[#This Row],[TtAlunosPré]]</f>
        <v>45179.328320352637</v>
      </c>
      <c r="S241" s="114">
        <f>Tabela15[[#This Row],[COF_NUTSIII+MUN]]/Tabela15[[#This Row],[Total de Alunos]]*Tabela15[[#This Row],[TtAlunosPré]]</f>
        <v>45179.328320352637</v>
      </c>
      <c r="T241" s="114">
        <f>Tabela15[[#This Row],[COF_MUN]]/Tabela15[[#This Row],[Total de Alunos]]*Tabela15[[#This Row],[TtAlunos_Básico]]</f>
        <v>0</v>
      </c>
      <c r="U241" s="114">
        <f>Tabela15[[#This Row],[COF_NUTSIII]]/Tabela15[[#This Row],[Total de Alunos]]*Tabela15[[#This Row],[TtAlunos_Básico]]</f>
        <v>167566.22746114078</v>
      </c>
      <c r="V241" s="114">
        <f>Tabela15[[#This Row],[COF_NUTSIII+MUN]]/Tabela15[[#This Row],[Total de Alunos]]*Tabela15[[#This Row],[TtAlunos_Básico]]</f>
        <v>167566.22746114078</v>
      </c>
      <c r="W241" s="114">
        <f>Tabela15[[#This Row],[COF_MUN]]/Tabela15[[#This Row],[Total de Alunos]]*Tabela15[[#This Row],[TtAlunos_Secundário]]</f>
        <v>0</v>
      </c>
      <c r="X241" s="114">
        <f>Tabela15[[#This Row],[COF_NUTSIII]]/Tabela15[[#This Row],[Total de Alunos]]*Tabela15[[#This Row],[TtAlunos_Secundário]]</f>
        <v>79346.981910814313</v>
      </c>
      <c r="Y241" s="114">
        <f>Tabela15[[#This Row],[COF_NUTSIII+MUN]]/Tabela15[[#This Row],[Total de Alunos]]*Tabela15[[#This Row],[TtAlunos_Secundário]]</f>
        <v>79346.981910814313</v>
      </c>
      <c r="AA241" s="146"/>
    </row>
    <row r="242" spans="1:27" x14ac:dyDescent="0.3">
      <c r="A242" s="76">
        <v>1821</v>
      </c>
      <c r="B242" s="76" t="s">
        <v>350</v>
      </c>
      <c r="C242" s="76" t="s">
        <v>353</v>
      </c>
      <c r="D242" s="76" t="s">
        <v>484</v>
      </c>
      <c r="E242" s="76" t="s">
        <v>485</v>
      </c>
      <c r="F242" s="76" t="s">
        <v>340</v>
      </c>
      <c r="G242" s="76" t="s">
        <v>316</v>
      </c>
      <c r="H242" s="76" t="s">
        <v>513</v>
      </c>
      <c r="I242" s="76" t="s">
        <v>636</v>
      </c>
      <c r="J242" s="118">
        <v>0</v>
      </c>
      <c r="K242" s="119">
        <v>341568.78571428574</v>
      </c>
      <c r="L242" s="120">
        <v>341568.78571428574</v>
      </c>
      <c r="M242" s="128">
        <v>436</v>
      </c>
      <c r="N242" s="129">
        <v>1773</v>
      </c>
      <c r="O242" s="129">
        <v>894</v>
      </c>
      <c r="P242" s="130">
        <v>3103</v>
      </c>
      <c r="Q242" s="114">
        <f>Tabela15[[#This Row],[COF_MUN]]/Tabela15[[#This Row],[Total de Alunos]]*Tabela15[[#This Row],[TtAlunosPré]]</f>
        <v>0</v>
      </c>
      <c r="R242" s="114">
        <f>Tabela15[[#This Row],[COF_NUTSIII]]/Tabela15[[#This Row],[Total de Alunos]]*Tabela15[[#This Row],[TtAlunosPré]]</f>
        <v>47993.551586022746</v>
      </c>
      <c r="S242" s="114">
        <f>Tabela15[[#This Row],[COF_NUTSIII+MUN]]/Tabela15[[#This Row],[Total de Alunos]]*Tabela15[[#This Row],[TtAlunosPré]]</f>
        <v>47993.551586022746</v>
      </c>
      <c r="T242" s="114">
        <f>Tabela15[[#This Row],[COF_MUN]]/Tabela15[[#This Row],[Total de Alunos]]*Tabela15[[#This Row],[TtAlunos_Básico]]</f>
        <v>0</v>
      </c>
      <c r="U242" s="114">
        <f>Tabela15[[#This Row],[COF_NUTSIII]]/Tabela15[[#This Row],[Total de Alunos]]*Tabela15[[#This Row],[TtAlunos_Básico]]</f>
        <v>195166.43798628057</v>
      </c>
      <c r="V242" s="114">
        <f>Tabela15[[#This Row],[COF_NUTSIII+MUN]]/Tabela15[[#This Row],[Total de Alunos]]*Tabela15[[#This Row],[TtAlunos_Básico]]</f>
        <v>195166.43798628057</v>
      </c>
      <c r="W242" s="114">
        <f>Tabela15[[#This Row],[COF_MUN]]/Tabela15[[#This Row],[Total de Alunos]]*Tabela15[[#This Row],[TtAlunos_Secundário]]</f>
        <v>0</v>
      </c>
      <c r="X242" s="114">
        <f>Tabela15[[#This Row],[COF_NUTSIII]]/Tabela15[[#This Row],[Total de Alunos]]*Tabela15[[#This Row],[TtAlunos_Secundário]]</f>
        <v>98408.796141982428</v>
      </c>
      <c r="Y242" s="114">
        <f>Tabela15[[#This Row],[COF_NUTSIII+MUN]]/Tabela15[[#This Row],[Total de Alunos]]*Tabela15[[#This Row],[TtAlunos_Secundário]]</f>
        <v>98408.796141982428</v>
      </c>
      <c r="AA242" s="146"/>
    </row>
    <row r="243" spans="1:27" x14ac:dyDescent="0.3">
      <c r="A243" s="76">
        <v>409</v>
      </c>
      <c r="B243" s="76" t="s">
        <v>350</v>
      </c>
      <c r="C243" s="76" t="s">
        <v>353</v>
      </c>
      <c r="D243" s="76" t="s">
        <v>408</v>
      </c>
      <c r="E243" s="76" t="s">
        <v>409</v>
      </c>
      <c r="F243" s="76" t="s">
        <v>331</v>
      </c>
      <c r="G243" s="76" t="s">
        <v>301</v>
      </c>
      <c r="H243" s="76" t="s">
        <v>515</v>
      </c>
      <c r="I243" s="76" t="s">
        <v>530</v>
      </c>
      <c r="J243" s="118">
        <v>333961.71999999997</v>
      </c>
      <c r="K243" s="119">
        <v>11835.449999999999</v>
      </c>
      <c r="L243" s="120">
        <v>345797.17</v>
      </c>
      <c r="M243" s="128">
        <v>100</v>
      </c>
      <c r="N243" s="129">
        <v>348</v>
      </c>
      <c r="O243" s="129">
        <v>124</v>
      </c>
      <c r="P243" s="130">
        <v>572</v>
      </c>
      <c r="Q243" s="114">
        <f>Tabela15[[#This Row],[COF_MUN]]/Tabela15[[#This Row],[Total de Alunos]]*Tabela15[[#This Row],[TtAlunosPré]]</f>
        <v>58384.916083916083</v>
      </c>
      <c r="R243" s="114">
        <f>Tabela15[[#This Row],[COF_NUTSIII]]/Tabela15[[#This Row],[Total de Alunos]]*Tabela15[[#This Row],[TtAlunosPré]]</f>
        <v>2069.1346153846152</v>
      </c>
      <c r="S243" s="114">
        <f>Tabela15[[#This Row],[COF_NUTSIII+MUN]]/Tabela15[[#This Row],[Total de Alunos]]*Tabela15[[#This Row],[TtAlunosPré]]</f>
        <v>60454.050699300693</v>
      </c>
      <c r="T243" s="114">
        <f>Tabela15[[#This Row],[COF_MUN]]/Tabela15[[#This Row],[Total de Alunos]]*Tabela15[[#This Row],[TtAlunos_Básico]]</f>
        <v>203179.50797202796</v>
      </c>
      <c r="U243" s="114">
        <f>Tabela15[[#This Row],[COF_NUTSIII]]/Tabela15[[#This Row],[Total de Alunos]]*Tabela15[[#This Row],[TtAlunos_Básico]]</f>
        <v>7200.5884615384603</v>
      </c>
      <c r="V243" s="114">
        <f>Tabela15[[#This Row],[COF_NUTSIII+MUN]]/Tabela15[[#This Row],[Total de Alunos]]*Tabela15[[#This Row],[TtAlunos_Básico]]</f>
        <v>210380.09643356642</v>
      </c>
      <c r="W243" s="114">
        <f>Tabela15[[#This Row],[COF_MUN]]/Tabela15[[#This Row],[Total de Alunos]]*Tabela15[[#This Row],[TtAlunos_Secundário]]</f>
        <v>72397.29594405595</v>
      </c>
      <c r="X243" s="114">
        <f>Tabela15[[#This Row],[COF_NUTSIII]]/Tabela15[[#This Row],[Total de Alunos]]*Tabela15[[#This Row],[TtAlunos_Secundário]]</f>
        <v>2565.726923076923</v>
      </c>
      <c r="Y243" s="114">
        <f>Tabela15[[#This Row],[COF_NUTSIII+MUN]]/Tabela15[[#This Row],[Total de Alunos]]*Tabela15[[#This Row],[TtAlunos_Secundário]]</f>
        <v>74963.022867132866</v>
      </c>
      <c r="AA243" s="146"/>
    </row>
    <row r="244" spans="1:27" x14ac:dyDescent="0.3">
      <c r="A244" s="76">
        <v>1419</v>
      </c>
      <c r="B244" s="76" t="s">
        <v>350</v>
      </c>
      <c r="C244" s="76" t="s">
        <v>353</v>
      </c>
      <c r="D244" s="76" t="s">
        <v>484</v>
      </c>
      <c r="E244" s="76" t="s">
        <v>485</v>
      </c>
      <c r="F244" s="76" t="s">
        <v>333</v>
      </c>
      <c r="G244" s="76" t="s">
        <v>308</v>
      </c>
      <c r="H244" s="76" t="s">
        <v>532</v>
      </c>
      <c r="I244" s="76" t="s">
        <v>553</v>
      </c>
      <c r="J244" s="118">
        <v>0</v>
      </c>
      <c r="K244" s="119">
        <v>292092.53769230773</v>
      </c>
      <c r="L244" s="120">
        <v>292092.53769230773</v>
      </c>
      <c r="M244" s="128">
        <v>835</v>
      </c>
      <c r="N244" s="129">
        <v>2873</v>
      </c>
      <c r="O244" s="129">
        <v>1125</v>
      </c>
      <c r="P244" s="130">
        <v>4833</v>
      </c>
      <c r="Q244" s="114">
        <f>Tabela15[[#This Row],[COF_MUN]]/Tabela15[[#This Row],[Total de Alunos]]*Tabela15[[#This Row],[TtAlunosPré]]</f>
        <v>0</v>
      </c>
      <c r="R244" s="114">
        <f>Tabela15[[#This Row],[COF_NUTSIII]]/Tabela15[[#This Row],[Total de Alunos]]*Tabela15[[#This Row],[TtAlunosPré]]</f>
        <v>50464.9842692069</v>
      </c>
      <c r="S244" s="114">
        <f>Tabela15[[#This Row],[COF_NUTSIII+MUN]]/Tabela15[[#This Row],[Total de Alunos]]*Tabela15[[#This Row],[TtAlunosPré]]</f>
        <v>50464.9842692069</v>
      </c>
      <c r="T244" s="114">
        <f>Tabela15[[#This Row],[COF_MUN]]/Tabela15[[#This Row],[Total de Alunos]]*Tabela15[[#This Row],[TtAlunos_Básico]]</f>
        <v>0</v>
      </c>
      <c r="U244" s="114">
        <f>Tabela15[[#This Row],[COF_NUTSIII]]/Tabela15[[#This Row],[Total de Alunos]]*Tabela15[[#This Row],[TtAlunos_Básico]]</f>
        <v>173635.80815021726</v>
      </c>
      <c r="V244" s="114">
        <f>Tabela15[[#This Row],[COF_NUTSIII+MUN]]/Tabela15[[#This Row],[Total de Alunos]]*Tabela15[[#This Row],[TtAlunos_Básico]]</f>
        <v>173635.80815021726</v>
      </c>
      <c r="W244" s="114">
        <f>Tabela15[[#This Row],[COF_MUN]]/Tabela15[[#This Row],[Total de Alunos]]*Tabela15[[#This Row],[TtAlunos_Secundário]]</f>
        <v>0</v>
      </c>
      <c r="X244" s="114">
        <f>Tabela15[[#This Row],[COF_NUTSIII]]/Tabela15[[#This Row],[Total de Alunos]]*Tabela15[[#This Row],[TtAlunos_Secundário]]</f>
        <v>67991.745272883549</v>
      </c>
      <c r="Y244" s="114">
        <f>Tabela15[[#This Row],[COF_NUTSIII+MUN]]/Tabela15[[#This Row],[Total de Alunos]]*Tabela15[[#This Row],[TtAlunos_Secundário]]</f>
        <v>67991.745272883549</v>
      </c>
      <c r="AA244" s="146"/>
    </row>
    <row r="245" spans="1:27" x14ac:dyDescent="0.3">
      <c r="A245" s="76">
        <v>1113</v>
      </c>
      <c r="B245" s="76" t="s">
        <v>350</v>
      </c>
      <c r="C245" s="76" t="s">
        <v>353</v>
      </c>
      <c r="D245" s="76" t="s">
        <v>484</v>
      </c>
      <c r="E245" s="76" t="s">
        <v>485</v>
      </c>
      <c r="F245" s="76" t="s">
        <v>334</v>
      </c>
      <c r="G245" s="76" t="s">
        <v>302</v>
      </c>
      <c r="H245" s="76" t="s">
        <v>427</v>
      </c>
      <c r="I245" s="76" t="s">
        <v>568</v>
      </c>
      <c r="J245" s="118">
        <v>0</v>
      </c>
      <c r="K245" s="119">
        <v>313016.76416666666</v>
      </c>
      <c r="L245" s="120">
        <v>313016.76416666666</v>
      </c>
      <c r="M245" s="128">
        <v>2116</v>
      </c>
      <c r="N245" s="129">
        <v>7802</v>
      </c>
      <c r="O245" s="129">
        <v>3514</v>
      </c>
      <c r="P245" s="130">
        <v>13432</v>
      </c>
      <c r="Q245" s="114">
        <f>Tabela15[[#This Row],[COF_MUN]]/Tabela15[[#This Row],[Total de Alunos]]*Tabela15[[#This Row],[TtAlunosPré]]</f>
        <v>0</v>
      </c>
      <c r="R245" s="114">
        <f>Tabela15[[#This Row],[COF_NUTSIII]]/Tabela15[[#This Row],[Total de Alunos]]*Tabela15[[#This Row],[TtAlunosPré]]</f>
        <v>49310.860108447487</v>
      </c>
      <c r="S245" s="114">
        <f>Tabela15[[#This Row],[COF_NUTSIII+MUN]]/Tabela15[[#This Row],[Total de Alunos]]*Tabela15[[#This Row],[TtAlunosPré]]</f>
        <v>49310.860108447487</v>
      </c>
      <c r="T245" s="114">
        <f>Tabela15[[#This Row],[COF_MUN]]/Tabela15[[#This Row],[Total de Alunos]]*Tabela15[[#This Row],[TtAlunos_Básico]]</f>
        <v>0</v>
      </c>
      <c r="U245" s="114">
        <f>Tabela15[[#This Row],[COF_NUTSIII]]/Tabela15[[#This Row],[Total de Alunos]]*Tabela15[[#This Row],[TtAlunos_Básico]]</f>
        <v>181816.31879305636</v>
      </c>
      <c r="V245" s="114">
        <f>Tabela15[[#This Row],[COF_NUTSIII+MUN]]/Tabela15[[#This Row],[Total de Alunos]]*Tabela15[[#This Row],[TtAlunos_Básico]]</f>
        <v>181816.31879305636</v>
      </c>
      <c r="W245" s="114">
        <f>Tabela15[[#This Row],[COF_MUN]]/Tabela15[[#This Row],[Total de Alunos]]*Tabela15[[#This Row],[TtAlunos_Secundário]]</f>
        <v>0</v>
      </c>
      <c r="X245" s="114">
        <f>Tabela15[[#This Row],[COF_NUTSIII]]/Tabela15[[#This Row],[Total de Alunos]]*Tabela15[[#This Row],[TtAlunos_Secundário]]</f>
        <v>81889.585265162794</v>
      </c>
      <c r="Y245" s="114">
        <f>Tabela15[[#This Row],[COF_NUTSIII+MUN]]/Tabela15[[#This Row],[Total de Alunos]]*Tabela15[[#This Row],[TtAlunos_Secundário]]</f>
        <v>81889.585265162794</v>
      </c>
      <c r="AA245" s="146"/>
    </row>
    <row r="246" spans="1:27" x14ac:dyDescent="0.3">
      <c r="A246" s="76">
        <v>913</v>
      </c>
      <c r="B246" s="76" t="s">
        <v>350</v>
      </c>
      <c r="C246" s="76" t="s">
        <v>353</v>
      </c>
      <c r="D246" s="76" t="s">
        <v>484</v>
      </c>
      <c r="E246" s="76" t="s">
        <v>485</v>
      </c>
      <c r="F246" s="76" t="s">
        <v>329</v>
      </c>
      <c r="G246" s="76" t="s">
        <v>312</v>
      </c>
      <c r="H246" s="76" t="s">
        <v>492</v>
      </c>
      <c r="I246" s="76" t="s">
        <v>506</v>
      </c>
      <c r="J246" s="118">
        <v>0</v>
      </c>
      <c r="K246" s="119">
        <v>91594.23133333333</v>
      </c>
      <c r="L246" s="120">
        <v>91594.23133333333</v>
      </c>
      <c r="M246" s="128">
        <v>132</v>
      </c>
      <c r="N246" s="129">
        <v>539</v>
      </c>
      <c r="O246" s="129">
        <v>427</v>
      </c>
      <c r="P246" s="130">
        <v>1098</v>
      </c>
      <c r="Q246" s="114">
        <f>Tabela15[[#This Row],[COF_MUN]]/Tabela15[[#This Row],[Total de Alunos]]*Tabela15[[#This Row],[TtAlunosPré]]</f>
        <v>0</v>
      </c>
      <c r="R246" s="114">
        <f>Tabela15[[#This Row],[COF_NUTSIII]]/Tabela15[[#This Row],[Total de Alunos]]*Tabela15[[#This Row],[TtAlunosPré]]</f>
        <v>11011.32835701275</v>
      </c>
      <c r="S246" s="114">
        <f>Tabela15[[#This Row],[COF_NUTSIII+MUN]]/Tabela15[[#This Row],[Total de Alunos]]*Tabela15[[#This Row],[TtAlunosPré]]</f>
        <v>11011.32835701275</v>
      </c>
      <c r="T246" s="114">
        <f>Tabela15[[#This Row],[COF_MUN]]/Tabela15[[#This Row],[Total de Alunos]]*Tabela15[[#This Row],[TtAlunos_Básico]]</f>
        <v>0</v>
      </c>
      <c r="U246" s="114">
        <f>Tabela15[[#This Row],[COF_NUTSIII]]/Tabela15[[#This Row],[Total de Alunos]]*Tabela15[[#This Row],[TtAlunos_Básico]]</f>
        <v>44962.924124468729</v>
      </c>
      <c r="V246" s="114">
        <f>Tabela15[[#This Row],[COF_NUTSIII+MUN]]/Tabela15[[#This Row],[Total de Alunos]]*Tabela15[[#This Row],[TtAlunos_Básico]]</f>
        <v>44962.924124468729</v>
      </c>
      <c r="W246" s="114">
        <f>Tabela15[[#This Row],[COF_MUN]]/Tabela15[[#This Row],[Total de Alunos]]*Tabela15[[#This Row],[TtAlunos_Secundário]]</f>
        <v>0</v>
      </c>
      <c r="X246" s="114">
        <f>Tabela15[[#This Row],[COF_NUTSIII]]/Tabela15[[#This Row],[Total de Alunos]]*Tabela15[[#This Row],[TtAlunos_Secundário]]</f>
        <v>35619.978851851847</v>
      </c>
      <c r="Y246" s="114">
        <f>Tabela15[[#This Row],[COF_NUTSIII+MUN]]/Tabela15[[#This Row],[Total de Alunos]]*Tabela15[[#This Row],[TtAlunos_Secundário]]</f>
        <v>35619.978851851847</v>
      </c>
      <c r="AA246" s="146"/>
    </row>
    <row r="247" spans="1:27" x14ac:dyDescent="0.3">
      <c r="A247" s="76">
        <v>1318</v>
      </c>
      <c r="B247" s="76" t="s">
        <v>350</v>
      </c>
      <c r="C247" s="76" t="s">
        <v>353</v>
      </c>
      <c r="D247" s="76" t="s">
        <v>408</v>
      </c>
      <c r="E247" s="76" t="s">
        <v>409</v>
      </c>
      <c r="F247" s="76" t="s">
        <v>325</v>
      </c>
      <c r="G247" s="76" t="s">
        <v>299</v>
      </c>
      <c r="H247" s="76" t="s">
        <v>448</v>
      </c>
      <c r="I247" s="76" t="s">
        <v>458</v>
      </c>
      <c r="J247" s="118">
        <v>214427.33</v>
      </c>
      <c r="K247" s="119">
        <v>52941.176470588238</v>
      </c>
      <c r="L247" s="120">
        <v>267368.50647058821</v>
      </c>
      <c r="M247" s="128">
        <v>772</v>
      </c>
      <c r="N247" s="129">
        <v>3029</v>
      </c>
      <c r="O247" s="129">
        <v>1055</v>
      </c>
      <c r="P247" s="130">
        <v>4856</v>
      </c>
      <c r="Q247" s="114">
        <f>Tabela15[[#This Row],[COF_MUN]]/Tabela15[[#This Row],[Total de Alunos]]*Tabela15[[#This Row],[TtAlunosPré]]</f>
        <v>34089.353121911037</v>
      </c>
      <c r="R247" s="114">
        <f>Tabela15[[#This Row],[COF_NUTSIII]]/Tabela15[[#This Row],[Total de Alunos]]*Tabela15[[#This Row],[TtAlunosPré]]</f>
        <v>8416.5132280259713</v>
      </c>
      <c r="S247" s="114">
        <f>Tabela15[[#This Row],[COF_NUTSIII+MUN]]/Tabela15[[#This Row],[Total de Alunos]]*Tabela15[[#This Row],[TtAlunosPré]]</f>
        <v>42505.866349937001</v>
      </c>
      <c r="T247" s="114">
        <f>Tabela15[[#This Row],[COF_MUN]]/Tabela15[[#This Row],[Total de Alunos]]*Tabela15[[#This Row],[TtAlunos_Básico]]</f>
        <v>133752.13809102142</v>
      </c>
      <c r="U247" s="114">
        <f>Tabela15[[#This Row],[COF_NUTSIII]]/Tabela15[[#This Row],[Total de Alunos]]*Tabela15[[#This Row],[TtAlunos_Básico]]</f>
        <v>33022.821978873922</v>
      </c>
      <c r="V247" s="114">
        <f>Tabela15[[#This Row],[COF_NUTSIII+MUN]]/Tabela15[[#This Row],[Total de Alunos]]*Tabela15[[#This Row],[TtAlunos_Básico]]</f>
        <v>166774.96006989531</v>
      </c>
      <c r="W247" s="114">
        <f>Tabela15[[#This Row],[COF_MUN]]/Tabela15[[#This Row],[Total de Alunos]]*Tabela15[[#This Row],[TtAlunos_Secundário]]</f>
        <v>46585.838787067543</v>
      </c>
      <c r="X247" s="114">
        <f>Tabela15[[#This Row],[COF_NUTSIII]]/Tabela15[[#This Row],[Total de Alunos]]*Tabela15[[#This Row],[TtAlunos_Secundário]]</f>
        <v>11501.841263688342</v>
      </c>
      <c r="Y247" s="114">
        <f>Tabela15[[#This Row],[COF_NUTSIII+MUN]]/Tabela15[[#This Row],[Total de Alunos]]*Tabela15[[#This Row],[TtAlunos_Secundário]]</f>
        <v>58087.68005075588</v>
      </c>
      <c r="AA247" s="146"/>
    </row>
    <row r="248" spans="1:27" x14ac:dyDescent="0.3">
      <c r="A248" s="76">
        <v>118</v>
      </c>
      <c r="B248" s="76" t="s">
        <v>350</v>
      </c>
      <c r="C248" s="76" t="s">
        <v>353</v>
      </c>
      <c r="D248" s="76" t="s">
        <v>484</v>
      </c>
      <c r="E248" s="76" t="s">
        <v>485</v>
      </c>
      <c r="F248" s="76" t="s">
        <v>335</v>
      </c>
      <c r="G248" s="76" t="s">
        <v>304</v>
      </c>
      <c r="H248" s="76" t="s">
        <v>445</v>
      </c>
      <c r="I248" s="76" t="s">
        <v>578</v>
      </c>
      <c r="J248" s="118">
        <v>0</v>
      </c>
      <c r="K248" s="119">
        <v>261614.17909090911</v>
      </c>
      <c r="L248" s="120">
        <v>261614.17909090911</v>
      </c>
      <c r="M248" s="128">
        <v>578</v>
      </c>
      <c r="N248" s="129">
        <v>1905</v>
      </c>
      <c r="O248" s="129">
        <v>763</v>
      </c>
      <c r="P248" s="130">
        <v>3246</v>
      </c>
      <c r="Q248" s="114">
        <f>Tabela15[[#This Row],[COF_MUN]]/Tabela15[[#This Row],[Total de Alunos]]*Tabela15[[#This Row],[TtAlunosPré]]</f>
        <v>0</v>
      </c>
      <c r="R248" s="114">
        <f>Tabela15[[#This Row],[COF_NUTSIII]]/Tabela15[[#This Row],[Total de Alunos]]*Tabela15[[#This Row],[TtAlunosPré]]</f>
        <v>46584.41020164678</v>
      </c>
      <c r="S248" s="114">
        <f>Tabela15[[#This Row],[COF_NUTSIII+MUN]]/Tabela15[[#This Row],[Total de Alunos]]*Tabela15[[#This Row],[TtAlunosPré]]</f>
        <v>46584.41020164678</v>
      </c>
      <c r="T248" s="114">
        <f>Tabela15[[#This Row],[COF_MUN]]/Tabela15[[#This Row],[Total de Alunos]]*Tabela15[[#This Row],[TtAlunos_Básico]]</f>
        <v>0</v>
      </c>
      <c r="U248" s="114">
        <f>Tabela15[[#This Row],[COF_NUTSIII]]/Tabela15[[#This Row],[Total de Alunos]]*Tabela15[[#This Row],[TtAlunos_Básico]]</f>
        <v>153535.12358847252</v>
      </c>
      <c r="V248" s="114">
        <f>Tabela15[[#This Row],[COF_NUTSIII+MUN]]/Tabela15[[#This Row],[Total de Alunos]]*Tabela15[[#This Row],[TtAlunos_Básico]]</f>
        <v>153535.12358847252</v>
      </c>
      <c r="W248" s="114">
        <f>Tabela15[[#This Row],[COF_MUN]]/Tabela15[[#This Row],[Total de Alunos]]*Tabela15[[#This Row],[TtAlunos_Secundário]]</f>
        <v>0</v>
      </c>
      <c r="X248" s="114">
        <f>Tabela15[[#This Row],[COF_NUTSIII]]/Tabela15[[#This Row],[Total de Alunos]]*Tabela15[[#This Row],[TtAlunos_Secundário]]</f>
        <v>61494.64530078978</v>
      </c>
      <c r="Y248" s="114">
        <f>Tabela15[[#This Row],[COF_NUTSIII+MUN]]/Tabela15[[#This Row],[Total de Alunos]]*Tabela15[[#This Row],[TtAlunos_Secundário]]</f>
        <v>61494.64530078978</v>
      </c>
      <c r="AA248" s="146"/>
    </row>
    <row r="249" spans="1:27" x14ac:dyDescent="0.3">
      <c r="A249" s="76">
        <v>119</v>
      </c>
      <c r="B249" s="76" t="s">
        <v>350</v>
      </c>
      <c r="C249" s="76" t="s">
        <v>353</v>
      </c>
      <c r="D249" s="76" t="s">
        <v>408</v>
      </c>
      <c r="E249" s="76" t="s">
        <v>409</v>
      </c>
      <c r="F249" s="76" t="s">
        <v>325</v>
      </c>
      <c r="G249" s="76" t="s">
        <v>299</v>
      </c>
      <c r="H249" s="76" t="s">
        <v>445</v>
      </c>
      <c r="I249" s="76" t="s">
        <v>459</v>
      </c>
      <c r="J249" s="118">
        <v>105521.01</v>
      </c>
      <c r="K249" s="119">
        <v>52941.176470588238</v>
      </c>
      <c r="L249" s="120">
        <v>158462.18647058823</v>
      </c>
      <c r="M249" s="128">
        <v>477</v>
      </c>
      <c r="N249" s="129">
        <v>1582</v>
      </c>
      <c r="O249" s="129">
        <v>588</v>
      </c>
      <c r="P249" s="130">
        <v>2647</v>
      </c>
      <c r="Q249" s="114">
        <f>Tabela15[[#This Row],[COF_MUN]]/Tabela15[[#This Row],[Total de Alunos]]*Tabela15[[#This Row],[TtAlunosPré]]</f>
        <v>19015.308564412539</v>
      </c>
      <c r="R249" s="114">
        <f>Tabela15[[#This Row],[COF_NUTSIII]]/Tabela15[[#This Row],[Total de Alunos]]*Tabela15[[#This Row],[TtAlunosPré]]</f>
        <v>9540.2120047112167</v>
      </c>
      <c r="S249" s="114">
        <f>Tabela15[[#This Row],[COF_NUTSIII+MUN]]/Tabela15[[#This Row],[Total de Alunos]]*Tabela15[[#This Row],[TtAlunosPré]]</f>
        <v>28555.520569123757</v>
      </c>
      <c r="T249" s="114">
        <f>Tabela15[[#This Row],[COF_MUN]]/Tabela15[[#This Row],[Total de Alunos]]*Tabela15[[#This Row],[TtAlunos_Básico]]</f>
        <v>63065.446853041169</v>
      </c>
      <c r="U249" s="114">
        <f>Tabela15[[#This Row],[COF_NUTSIII]]/Tabela15[[#This Row],[Total de Alunos]]*Tabela15[[#This Row],[TtAlunos_Básico]]</f>
        <v>31640.703126736153</v>
      </c>
      <c r="V249" s="114">
        <f>Tabela15[[#This Row],[COF_NUTSIII+MUN]]/Tabela15[[#This Row],[Total de Alunos]]*Tabela15[[#This Row],[TtAlunos_Básico]]</f>
        <v>94706.149979777329</v>
      </c>
      <c r="W249" s="114">
        <f>Tabela15[[#This Row],[COF_MUN]]/Tabela15[[#This Row],[Total de Alunos]]*Tabela15[[#This Row],[TtAlunos_Secundário]]</f>
        <v>23440.254582546277</v>
      </c>
      <c r="X249" s="114">
        <f>Tabela15[[#This Row],[COF_NUTSIII]]/Tabela15[[#This Row],[Total de Alunos]]*Tabela15[[#This Row],[TtAlunos_Secundário]]</f>
        <v>11760.26133914087</v>
      </c>
      <c r="Y249" s="114">
        <f>Tabela15[[#This Row],[COF_NUTSIII+MUN]]/Tabela15[[#This Row],[Total de Alunos]]*Tabela15[[#This Row],[TtAlunos_Secundário]]</f>
        <v>35200.515921687147</v>
      </c>
      <c r="AA249" s="146"/>
    </row>
    <row r="250" spans="1:27" x14ac:dyDescent="0.3">
      <c r="A250" s="76">
        <v>1608</v>
      </c>
      <c r="B250" s="76" t="s">
        <v>350</v>
      </c>
      <c r="C250" s="76" t="s">
        <v>353</v>
      </c>
      <c r="D250" s="76" t="s">
        <v>408</v>
      </c>
      <c r="E250" s="76" t="s">
        <v>409</v>
      </c>
      <c r="F250" s="76" t="s">
        <v>29</v>
      </c>
      <c r="G250" s="76">
        <v>111</v>
      </c>
      <c r="H250" s="76" t="s">
        <v>410</v>
      </c>
      <c r="I250" s="76" t="s">
        <v>418</v>
      </c>
      <c r="J250" s="118">
        <v>202948.55</v>
      </c>
      <c r="K250" s="119">
        <v>52435.949000000001</v>
      </c>
      <c r="L250" s="120">
        <v>255384.49899999998</v>
      </c>
      <c r="M250" s="128">
        <v>302</v>
      </c>
      <c r="N250" s="129">
        <v>996</v>
      </c>
      <c r="O250" s="129">
        <v>259</v>
      </c>
      <c r="P250" s="130">
        <v>1557</v>
      </c>
      <c r="Q250" s="114">
        <f>Tabela15[[#This Row],[COF_MUN]]/Tabela15[[#This Row],[Total de Alunos]]*Tabela15[[#This Row],[TtAlunosPré]]</f>
        <v>39364.458638407195</v>
      </c>
      <c r="R250" s="114">
        <f>Tabela15[[#This Row],[COF_NUTSIII]]/Tabela15[[#This Row],[Total de Alunos]]*Tabela15[[#This Row],[TtAlunosPré]]</f>
        <v>10170.620807964033</v>
      </c>
      <c r="S250" s="114">
        <f>Tabela15[[#This Row],[COF_NUTSIII+MUN]]/Tabela15[[#This Row],[Total de Alunos]]*Tabela15[[#This Row],[TtAlunosPré]]</f>
        <v>49535.079446371223</v>
      </c>
      <c r="T250" s="114">
        <f>Tabela15[[#This Row],[COF_MUN]]/Tabela15[[#This Row],[Total de Alunos]]*Tabela15[[#This Row],[TtAlunos_Básico]]</f>
        <v>129824.50597302505</v>
      </c>
      <c r="U250" s="114">
        <f>Tabela15[[#This Row],[COF_NUTSIII]]/Tabela15[[#This Row],[Total de Alunos]]*Tabela15[[#This Row],[TtAlunos_Básico]]</f>
        <v>33542.842134874758</v>
      </c>
      <c r="V250" s="114">
        <f>Tabela15[[#This Row],[COF_NUTSIII+MUN]]/Tabela15[[#This Row],[Total de Alunos]]*Tabela15[[#This Row],[TtAlunos_Básico]]</f>
        <v>163367.3481078998</v>
      </c>
      <c r="W250" s="114">
        <f>Tabela15[[#This Row],[COF_MUN]]/Tabela15[[#This Row],[Total de Alunos]]*Tabela15[[#This Row],[TtAlunos_Secundário]]</f>
        <v>33759.585388567757</v>
      </c>
      <c r="X250" s="114">
        <f>Tabela15[[#This Row],[COF_NUTSIII]]/Tabela15[[#This Row],[Total de Alunos]]*Tabela15[[#This Row],[TtAlunos_Secundário]]</f>
        <v>8722.486057161208</v>
      </c>
      <c r="Y250" s="114">
        <f>Tabela15[[#This Row],[COF_NUTSIII+MUN]]/Tabela15[[#This Row],[Total de Alunos]]*Tabela15[[#This Row],[TtAlunos_Secundário]]</f>
        <v>42482.071445728965</v>
      </c>
      <c r="AA250" s="146"/>
    </row>
    <row r="251" spans="1:27" x14ac:dyDescent="0.3">
      <c r="A251" s="76">
        <v>1315</v>
      </c>
      <c r="B251" s="76" t="s">
        <v>350</v>
      </c>
      <c r="C251" s="76" t="s">
        <v>353</v>
      </c>
      <c r="D251" s="76" t="s">
        <v>408</v>
      </c>
      <c r="E251" s="76" t="s">
        <v>409</v>
      </c>
      <c r="F251" s="76" t="s">
        <v>325</v>
      </c>
      <c r="G251" s="76" t="s">
        <v>299</v>
      </c>
      <c r="H251" s="76" t="s">
        <v>448</v>
      </c>
      <c r="I251" s="76" t="s">
        <v>460</v>
      </c>
      <c r="J251" s="118">
        <v>501609.23</v>
      </c>
      <c r="K251" s="119">
        <v>52941.176470588238</v>
      </c>
      <c r="L251" s="120">
        <v>554550.40647058818</v>
      </c>
      <c r="M251" s="128">
        <v>2091</v>
      </c>
      <c r="N251" s="129">
        <v>8003</v>
      </c>
      <c r="O251" s="129">
        <v>2293</v>
      </c>
      <c r="P251" s="130">
        <v>12387</v>
      </c>
      <c r="Q251" s="114">
        <f>Tabela15[[#This Row],[COF_MUN]]/Tabela15[[#This Row],[Total de Alunos]]*Tabela15[[#This Row],[TtAlunosPré]]</f>
        <v>84674.650837975292</v>
      </c>
      <c r="R251" s="114">
        <f>Tabela15[[#This Row],[COF_NUTSIII]]/Tabela15[[#This Row],[Total de Alunos]]*Tabela15[[#This Row],[TtAlunosPré]]</f>
        <v>8936.7885686606933</v>
      </c>
      <c r="S251" s="114">
        <f>Tabela15[[#This Row],[COF_NUTSIII+MUN]]/Tabela15[[#This Row],[Total de Alunos]]*Tabela15[[#This Row],[TtAlunosPré]]</f>
        <v>93611.439406635967</v>
      </c>
      <c r="T251" s="114">
        <f>Tabela15[[#This Row],[COF_MUN]]/Tabela15[[#This Row],[Total de Alunos]]*Tabela15[[#This Row],[TtAlunos_Básico]]</f>
        <v>324079.97640187293</v>
      </c>
      <c r="U251" s="114">
        <f>Tabela15[[#This Row],[COF_NUTSIII]]/Tabela15[[#This Row],[Total de Alunos]]*Tabela15[[#This Row],[TtAlunos_Básico]]</f>
        <v>34204.265382588012</v>
      </c>
      <c r="V251" s="114">
        <f>Tabela15[[#This Row],[COF_NUTSIII+MUN]]/Tabela15[[#This Row],[Total de Alunos]]*Tabela15[[#This Row],[TtAlunos_Básico]]</f>
        <v>358284.2417844609</v>
      </c>
      <c r="W251" s="114">
        <f>Tabela15[[#This Row],[COF_MUN]]/Tabela15[[#This Row],[Total de Alunos]]*Tabela15[[#This Row],[TtAlunos_Secundário]]</f>
        <v>92854.602760151771</v>
      </c>
      <c r="X251" s="114">
        <f>Tabela15[[#This Row],[COF_NUTSIII]]/Tabela15[[#This Row],[Total de Alunos]]*Tabela15[[#This Row],[TtAlunos_Secundário]]</f>
        <v>9800.1225193395367</v>
      </c>
      <c r="Y251" s="114">
        <f>Tabela15[[#This Row],[COF_NUTSIII+MUN]]/Tabela15[[#This Row],[Total de Alunos]]*Tabela15[[#This Row],[TtAlunos_Secundário]]</f>
        <v>102654.72527949129</v>
      </c>
      <c r="AA251" s="146"/>
    </row>
    <row r="252" spans="1:27" x14ac:dyDescent="0.3">
      <c r="A252" s="76">
        <v>1712</v>
      </c>
      <c r="B252" s="76" t="s">
        <v>350</v>
      </c>
      <c r="C252" s="76" t="s">
        <v>353</v>
      </c>
      <c r="D252" s="76" t="s">
        <v>408</v>
      </c>
      <c r="E252" s="76" t="s">
        <v>409</v>
      </c>
      <c r="F252" s="76" t="s">
        <v>323</v>
      </c>
      <c r="G252" s="76" t="s">
        <v>300</v>
      </c>
      <c r="H252" s="76" t="s">
        <v>420</v>
      </c>
      <c r="I252" s="76" t="s">
        <v>425</v>
      </c>
      <c r="J252" s="118">
        <v>621272.85</v>
      </c>
      <c r="K252" s="119">
        <v>29750</v>
      </c>
      <c r="L252" s="120">
        <v>651022.85</v>
      </c>
      <c r="M252" s="128">
        <v>241</v>
      </c>
      <c r="N252" s="129">
        <v>839</v>
      </c>
      <c r="O252" s="129">
        <v>221</v>
      </c>
      <c r="P252" s="130">
        <v>1301</v>
      </c>
      <c r="Q252" s="114">
        <f>Tabela15[[#This Row],[COF_MUN]]/Tabela15[[#This Row],[Total de Alunos]]*Tabela15[[#This Row],[TtAlunosPré]]</f>
        <v>115085.90073020752</v>
      </c>
      <c r="R252" s="114">
        <f>Tabela15[[#This Row],[COF_NUTSIII]]/Tabela15[[#This Row],[Total de Alunos]]*Tabela15[[#This Row],[TtAlunosPré]]</f>
        <v>5510.9531129900079</v>
      </c>
      <c r="S252" s="114">
        <f>Tabela15[[#This Row],[COF_NUTSIII+MUN]]/Tabela15[[#This Row],[Total de Alunos]]*Tabela15[[#This Row],[TtAlunosPré]]</f>
        <v>120596.85384319753</v>
      </c>
      <c r="T252" s="114">
        <f>Tabela15[[#This Row],[COF_MUN]]/Tabela15[[#This Row],[Total de Alunos]]*Tabela15[[#This Row],[TtAlunos_Básico]]</f>
        <v>400651.74569561874</v>
      </c>
      <c r="U252" s="114">
        <f>Tabela15[[#This Row],[COF_NUTSIII]]/Tabela15[[#This Row],[Total de Alunos]]*Tabela15[[#This Row],[TtAlunos_Básico]]</f>
        <v>19185.434281322061</v>
      </c>
      <c r="V252" s="114">
        <f>Tabela15[[#This Row],[COF_NUTSIII+MUN]]/Tabela15[[#This Row],[Total de Alunos]]*Tabela15[[#This Row],[TtAlunos_Básico]]</f>
        <v>419837.1799769408</v>
      </c>
      <c r="W252" s="114">
        <f>Tabela15[[#This Row],[COF_MUN]]/Tabela15[[#This Row],[Total de Alunos]]*Tabela15[[#This Row],[TtAlunos_Secundário]]</f>
        <v>105535.20357417371</v>
      </c>
      <c r="X252" s="114">
        <f>Tabela15[[#This Row],[COF_NUTSIII]]/Tabela15[[#This Row],[Total de Alunos]]*Tabela15[[#This Row],[TtAlunos_Secundário]]</f>
        <v>5053.612605687933</v>
      </c>
      <c r="Y252" s="114">
        <f>Tabela15[[#This Row],[COF_NUTSIII+MUN]]/Tabela15[[#This Row],[Total de Alunos]]*Tabela15[[#This Row],[TtAlunos_Secundário]]</f>
        <v>110588.81617986163</v>
      </c>
      <c r="AA252" s="146"/>
    </row>
    <row r="253" spans="1:27" x14ac:dyDescent="0.3">
      <c r="A253" s="76">
        <v>712</v>
      </c>
      <c r="B253" s="76" t="s">
        <v>350</v>
      </c>
      <c r="C253" s="76" t="s">
        <v>353</v>
      </c>
      <c r="D253" s="76" t="s">
        <v>354</v>
      </c>
      <c r="E253" s="76" t="s">
        <v>355</v>
      </c>
      <c r="F253" s="76" t="s">
        <v>319</v>
      </c>
      <c r="G253" s="76">
        <v>187</v>
      </c>
      <c r="H253" s="76" t="s">
        <v>356</v>
      </c>
      <c r="I253" s="76" t="s">
        <v>367</v>
      </c>
      <c r="J253" s="118">
        <v>298241.98</v>
      </c>
      <c r="K253" s="119">
        <v>40190.05071428571</v>
      </c>
      <c r="L253" s="120">
        <v>338432.03071428568</v>
      </c>
      <c r="M253" s="128">
        <v>272</v>
      </c>
      <c r="N253" s="129">
        <v>1021</v>
      </c>
      <c r="O253" s="129">
        <v>393</v>
      </c>
      <c r="P253" s="130">
        <v>1686</v>
      </c>
      <c r="Q253" s="114">
        <f>Tabela15[[#This Row],[COF_MUN]]/Tabela15[[#This Row],[Total de Alunos]]*Tabela15[[#This Row],[TtAlunosPré]]</f>
        <v>48114.957627520758</v>
      </c>
      <c r="R253" s="114">
        <f>Tabela15[[#This Row],[COF_NUTSIII]]/Tabela15[[#This Row],[Total de Alunos]]*Tabela15[[#This Row],[TtAlunosPré]]</f>
        <v>6483.8041484494142</v>
      </c>
      <c r="S253" s="114">
        <f>Tabela15[[#This Row],[COF_NUTSIII+MUN]]/Tabela15[[#This Row],[Total de Alunos]]*Tabela15[[#This Row],[TtAlunosPré]]</f>
        <v>54598.761775970168</v>
      </c>
      <c r="T253" s="114">
        <f>Tabela15[[#This Row],[COF_MUN]]/Tabela15[[#This Row],[Total de Alunos]]*Tabela15[[#This Row],[TtAlunos_Básico]]</f>
        <v>180607.9843297746</v>
      </c>
      <c r="U253" s="114">
        <f>Tabela15[[#This Row],[COF_NUTSIII]]/Tabela15[[#This Row],[Total de Alunos]]*Tabela15[[#This Row],[TtAlunos_Básico]]</f>
        <v>24338.103071936956</v>
      </c>
      <c r="V253" s="114">
        <f>Tabela15[[#This Row],[COF_NUTSIII+MUN]]/Tabela15[[#This Row],[Total de Alunos]]*Tabela15[[#This Row],[TtAlunos_Básico]]</f>
        <v>204946.08740171156</v>
      </c>
      <c r="W253" s="114">
        <f>Tabela15[[#This Row],[COF_MUN]]/Tabela15[[#This Row],[Total de Alunos]]*Tabela15[[#This Row],[TtAlunos_Secundário]]</f>
        <v>69519.038042704618</v>
      </c>
      <c r="X253" s="114">
        <f>Tabela15[[#This Row],[COF_NUTSIII]]/Tabela15[[#This Row],[Total de Alunos]]*Tabela15[[#This Row],[TtAlunos_Secundário]]</f>
        <v>9368.1434938993389</v>
      </c>
      <c r="Y253" s="114">
        <f>Tabela15[[#This Row],[COF_NUTSIII+MUN]]/Tabela15[[#This Row],[Total de Alunos]]*Tabela15[[#This Row],[TtAlunos_Secundário]]</f>
        <v>78887.181536603966</v>
      </c>
      <c r="AA253" s="146"/>
    </row>
    <row r="254" spans="1:27" x14ac:dyDescent="0.3">
      <c r="A254" s="76">
        <v>713</v>
      </c>
      <c r="B254" s="76" t="s">
        <v>350</v>
      </c>
      <c r="C254" s="76" t="s">
        <v>353</v>
      </c>
      <c r="D254" s="76" t="s">
        <v>354</v>
      </c>
      <c r="E254" s="76" t="s">
        <v>355</v>
      </c>
      <c r="F254" s="76" t="s">
        <v>319</v>
      </c>
      <c r="G254" s="76">
        <v>187</v>
      </c>
      <c r="H254" s="76" t="s">
        <v>356</v>
      </c>
      <c r="I254" s="76" t="s">
        <v>368</v>
      </c>
      <c r="J254" s="118">
        <v>198675.18</v>
      </c>
      <c r="K254" s="119">
        <v>40190.05071428571</v>
      </c>
      <c r="L254" s="120">
        <v>238865.23071428569</v>
      </c>
      <c r="M254" s="128">
        <v>125</v>
      </c>
      <c r="N254" s="129">
        <v>445</v>
      </c>
      <c r="O254" s="129">
        <v>150</v>
      </c>
      <c r="P254" s="130">
        <v>720</v>
      </c>
      <c r="Q254" s="114">
        <f>Tabela15[[#This Row],[COF_MUN]]/Tabela15[[#This Row],[Total de Alunos]]*Tabela15[[#This Row],[TtAlunosPré]]</f>
        <v>34492.21875</v>
      </c>
      <c r="R254" s="114">
        <f>Tabela15[[#This Row],[COF_NUTSIII]]/Tabela15[[#This Row],[Total de Alunos]]*Tabela15[[#This Row],[TtAlunosPré]]</f>
        <v>6977.4393601190468</v>
      </c>
      <c r="S254" s="114">
        <f>Tabela15[[#This Row],[COF_NUTSIII+MUN]]/Tabela15[[#This Row],[Total de Alunos]]*Tabela15[[#This Row],[TtAlunosPré]]</f>
        <v>41469.658110119039</v>
      </c>
      <c r="T254" s="114">
        <f>Tabela15[[#This Row],[COF_MUN]]/Tabela15[[#This Row],[Total de Alunos]]*Tabela15[[#This Row],[TtAlunos_Básico]]</f>
        <v>122792.29875</v>
      </c>
      <c r="U254" s="114">
        <f>Tabela15[[#This Row],[COF_NUTSIII]]/Tabela15[[#This Row],[Total de Alunos]]*Tabela15[[#This Row],[TtAlunos_Básico]]</f>
        <v>24839.684122023806</v>
      </c>
      <c r="V254" s="114">
        <f>Tabela15[[#This Row],[COF_NUTSIII+MUN]]/Tabela15[[#This Row],[Total de Alunos]]*Tabela15[[#This Row],[TtAlunos_Básico]]</f>
        <v>147631.9828720238</v>
      </c>
      <c r="W254" s="114">
        <f>Tabela15[[#This Row],[COF_MUN]]/Tabela15[[#This Row],[Total de Alunos]]*Tabela15[[#This Row],[TtAlunos_Secundário]]</f>
        <v>41390.662499999999</v>
      </c>
      <c r="X254" s="114">
        <f>Tabela15[[#This Row],[COF_NUTSIII]]/Tabela15[[#This Row],[Total de Alunos]]*Tabela15[[#This Row],[TtAlunos_Secundário]]</f>
        <v>8372.9272321428562</v>
      </c>
      <c r="Y254" s="114">
        <f>Tabela15[[#This Row],[COF_NUTSIII+MUN]]/Tabela15[[#This Row],[Total de Alunos]]*Tabela15[[#This Row],[TtAlunos_Secundário]]</f>
        <v>49763.589732142849</v>
      </c>
      <c r="AA254" s="146"/>
    </row>
    <row r="255" spans="1:27" x14ac:dyDescent="0.3">
      <c r="A255" s="76">
        <v>1609</v>
      </c>
      <c r="B255" s="76" t="s">
        <v>350</v>
      </c>
      <c r="C255" s="76" t="s">
        <v>353</v>
      </c>
      <c r="D255" s="76" t="s">
        <v>408</v>
      </c>
      <c r="E255" s="76" t="s">
        <v>409</v>
      </c>
      <c r="F255" s="76" t="s">
        <v>29</v>
      </c>
      <c r="G255" s="76">
        <v>111</v>
      </c>
      <c r="H255" s="76" t="s">
        <v>410</v>
      </c>
      <c r="I255" s="76" t="s">
        <v>410</v>
      </c>
      <c r="J255" s="118">
        <v>722395.8</v>
      </c>
      <c r="K255" s="119">
        <v>52435.949000000001</v>
      </c>
      <c r="L255" s="120">
        <v>774831.74900000007</v>
      </c>
      <c r="M255" s="128">
        <v>2030</v>
      </c>
      <c r="N255" s="129">
        <v>7095</v>
      </c>
      <c r="O255" s="129">
        <v>3067</v>
      </c>
      <c r="P255" s="130">
        <v>12192</v>
      </c>
      <c r="Q255" s="114">
        <f>Tabela15[[#This Row],[COF_MUN]]/Tabela15[[#This Row],[Total de Alunos]]*Tabela15[[#This Row],[TtAlunosPré]]</f>
        <v>120280.79675196852</v>
      </c>
      <c r="R255" s="114">
        <f>Tabela15[[#This Row],[COF_NUTSIII]]/Tabela15[[#This Row],[Total de Alunos]]*Tabela15[[#This Row],[TtAlunosPré]]</f>
        <v>8730.7231356627308</v>
      </c>
      <c r="S255" s="114">
        <f>Tabela15[[#This Row],[COF_NUTSIII+MUN]]/Tabela15[[#This Row],[Total de Alunos]]*Tabela15[[#This Row],[TtAlunosPré]]</f>
        <v>129011.51988763125</v>
      </c>
      <c r="T255" s="114">
        <f>Tabela15[[#This Row],[COF_MUN]]/Tabela15[[#This Row],[Total de Alunos]]*Tabela15[[#This Row],[TtAlunos_Básico]]</f>
        <v>420390.27239173232</v>
      </c>
      <c r="U255" s="114">
        <f>Tabela15[[#This Row],[COF_NUTSIII]]/Tabela15[[#This Row],[Total de Alunos]]*Tabela15[[#This Row],[TtAlunos_Básico]]</f>
        <v>30514.52248646654</v>
      </c>
      <c r="V255" s="114">
        <f>Tabela15[[#This Row],[COF_NUTSIII+MUN]]/Tabela15[[#This Row],[Total de Alunos]]*Tabela15[[#This Row],[TtAlunos_Básico]]</f>
        <v>450904.79487819888</v>
      </c>
      <c r="W255" s="114">
        <f>Tabela15[[#This Row],[COF_MUN]]/Tabela15[[#This Row],[Total de Alunos]]*Tabela15[[#This Row],[TtAlunos_Secundário]]</f>
        <v>181724.73085629923</v>
      </c>
      <c r="X255" s="114">
        <f>Tabela15[[#This Row],[COF_NUTSIII]]/Tabela15[[#This Row],[Total de Alunos]]*Tabela15[[#This Row],[TtAlunos_Secundário]]</f>
        <v>13190.703377870735</v>
      </c>
      <c r="Y255" s="114">
        <f>Tabela15[[#This Row],[COF_NUTSIII+MUN]]/Tabela15[[#This Row],[Total de Alunos]]*Tabela15[[#This Row],[TtAlunos_Secundário]]</f>
        <v>194915.43423416998</v>
      </c>
      <c r="AA255" s="146"/>
    </row>
    <row r="256" spans="1:27" x14ac:dyDescent="0.3">
      <c r="A256" s="76">
        <v>214</v>
      </c>
      <c r="B256" s="76" t="s">
        <v>350</v>
      </c>
      <c r="C256" s="76" t="s">
        <v>353</v>
      </c>
      <c r="D256" s="76" t="s">
        <v>354</v>
      </c>
      <c r="E256" s="76" t="s">
        <v>355</v>
      </c>
      <c r="F256" s="76" t="s">
        <v>327</v>
      </c>
      <c r="G256" s="76">
        <v>184</v>
      </c>
      <c r="H256" s="76" t="s">
        <v>373</v>
      </c>
      <c r="I256" s="76" t="s">
        <v>483</v>
      </c>
      <c r="J256" s="118">
        <v>204998.19</v>
      </c>
      <c r="K256" s="119">
        <v>58442.553846153845</v>
      </c>
      <c r="L256" s="120">
        <v>263440.74384615384</v>
      </c>
      <c r="M256" s="128">
        <v>142</v>
      </c>
      <c r="N256" s="129">
        <v>400</v>
      </c>
      <c r="O256" s="129">
        <v>112</v>
      </c>
      <c r="P256" s="130">
        <v>654</v>
      </c>
      <c r="Q256" s="114">
        <f>Tabela15[[#This Row],[COF_MUN]]/Tabela15[[#This Row],[Total de Alunos]]*Tabela15[[#This Row],[TtAlunosPré]]</f>
        <v>44510.310366972481</v>
      </c>
      <c r="R256" s="114">
        <f>Tabela15[[#This Row],[COF_NUTSIII]]/Tabela15[[#This Row],[Total de Alunos]]*Tabela15[[#This Row],[TtAlunosPré]]</f>
        <v>12689.361844271934</v>
      </c>
      <c r="S256" s="114">
        <f>Tabela15[[#This Row],[COF_NUTSIII+MUN]]/Tabela15[[#This Row],[Total de Alunos]]*Tabela15[[#This Row],[TtAlunosPré]]</f>
        <v>57199.672211244411</v>
      </c>
      <c r="T256" s="114">
        <f>Tabela15[[#This Row],[COF_MUN]]/Tabela15[[#This Row],[Total de Alunos]]*Tabela15[[#This Row],[TtAlunos_Básico]]</f>
        <v>125381.15596330276</v>
      </c>
      <c r="U256" s="114">
        <f>Tabela15[[#This Row],[COF_NUTSIII]]/Tabela15[[#This Row],[Total de Alunos]]*Tabela15[[#This Row],[TtAlunos_Básico]]</f>
        <v>35744.68125147024</v>
      </c>
      <c r="V256" s="114">
        <f>Tabela15[[#This Row],[COF_NUTSIII+MUN]]/Tabela15[[#This Row],[Total de Alunos]]*Tabela15[[#This Row],[TtAlunos_Básico]]</f>
        <v>161125.837214773</v>
      </c>
      <c r="W256" s="114">
        <f>Tabela15[[#This Row],[COF_MUN]]/Tabela15[[#This Row],[Total de Alunos]]*Tabela15[[#This Row],[TtAlunos_Secundário]]</f>
        <v>35106.723669724772</v>
      </c>
      <c r="X256" s="114">
        <f>Tabela15[[#This Row],[COF_NUTSIII]]/Tabela15[[#This Row],[Total de Alunos]]*Tabela15[[#This Row],[TtAlunos_Secundário]]</f>
        <v>10008.510750411668</v>
      </c>
      <c r="Y256" s="114">
        <f>Tabela15[[#This Row],[COF_NUTSIII+MUN]]/Tabela15[[#This Row],[Total de Alunos]]*Tabela15[[#This Row],[TtAlunos_Secundário]]</f>
        <v>45115.234420136439</v>
      </c>
      <c r="AA256" s="146"/>
    </row>
    <row r="257" spans="1:27" x14ac:dyDescent="0.3">
      <c r="A257" s="76">
        <v>311</v>
      </c>
      <c r="B257" s="76" t="s">
        <v>350</v>
      </c>
      <c r="C257" s="76" t="s">
        <v>353</v>
      </c>
      <c r="D257" s="76" t="s">
        <v>408</v>
      </c>
      <c r="E257" s="76" t="s">
        <v>409</v>
      </c>
      <c r="F257" s="76" t="s">
        <v>326</v>
      </c>
      <c r="G257" s="76">
        <v>119</v>
      </c>
      <c r="H257" s="76" t="s">
        <v>463</v>
      </c>
      <c r="I257" s="76" t="s">
        <v>469</v>
      </c>
      <c r="J257" s="118">
        <v>246049.53</v>
      </c>
      <c r="K257" s="119">
        <v>425629.25624999998</v>
      </c>
      <c r="L257" s="120">
        <v>671678.78625</v>
      </c>
      <c r="M257" s="128">
        <v>187</v>
      </c>
      <c r="N257" s="129">
        <v>828</v>
      </c>
      <c r="O257" s="129">
        <v>267</v>
      </c>
      <c r="P257" s="130">
        <v>1282</v>
      </c>
      <c r="Q257" s="114">
        <f>Tabela15[[#This Row],[COF_MUN]]/Tabela15[[#This Row],[Total de Alunos]]*Tabela15[[#This Row],[TtAlunosPré]]</f>
        <v>35890.220054602185</v>
      </c>
      <c r="R257" s="114">
        <f>Tabela15[[#This Row],[COF_NUTSIII]]/Tabela15[[#This Row],[Total de Alunos]]*Tabela15[[#This Row],[TtAlunosPré]]</f>
        <v>62084.766707293282</v>
      </c>
      <c r="S257" s="114">
        <f>Tabela15[[#This Row],[COF_NUTSIII+MUN]]/Tabela15[[#This Row],[Total de Alunos]]*Tabela15[[#This Row],[TtAlunosPré]]</f>
        <v>97974.986761895489</v>
      </c>
      <c r="T257" s="114">
        <f>Tabela15[[#This Row],[COF_MUN]]/Tabela15[[#This Row],[Total de Alunos]]*Tabela15[[#This Row],[TtAlunos_Básico]]</f>
        <v>158914.98505460221</v>
      </c>
      <c r="U257" s="114">
        <f>Tabela15[[#This Row],[COF_NUTSIII]]/Tabela15[[#This Row],[Total de Alunos]]*Tabela15[[#This Row],[TtAlunos_Básico]]</f>
        <v>274899.39483229327</v>
      </c>
      <c r="V257" s="114">
        <f>Tabela15[[#This Row],[COF_NUTSIII+MUN]]/Tabela15[[#This Row],[Total de Alunos]]*Tabela15[[#This Row],[TtAlunos_Básico]]</f>
        <v>433814.37988689553</v>
      </c>
      <c r="W257" s="114">
        <f>Tabela15[[#This Row],[COF_MUN]]/Tabela15[[#This Row],[Total de Alunos]]*Tabela15[[#This Row],[TtAlunos_Secundário]]</f>
        <v>51244.324890795637</v>
      </c>
      <c r="X257" s="114">
        <f>Tabela15[[#This Row],[COF_NUTSIII]]/Tabela15[[#This Row],[Total de Alunos]]*Tabela15[[#This Row],[TtAlunos_Secundário]]</f>
        <v>88645.09471041341</v>
      </c>
      <c r="Y257" s="114">
        <f>Tabela15[[#This Row],[COF_NUTSIII+MUN]]/Tabela15[[#This Row],[Total de Alunos]]*Tabela15[[#This Row],[TtAlunos_Secundário]]</f>
        <v>139889.41960120905</v>
      </c>
      <c r="AA257" s="146"/>
    </row>
    <row r="258" spans="1:27" x14ac:dyDescent="0.3">
      <c r="A258" s="76">
        <v>510</v>
      </c>
      <c r="B258" s="76" t="s">
        <v>350</v>
      </c>
      <c r="C258" s="76" t="s">
        <v>353</v>
      </c>
      <c r="D258" s="76" t="s">
        <v>484</v>
      </c>
      <c r="E258" s="76" t="s">
        <v>485</v>
      </c>
      <c r="F258" s="76" t="s">
        <v>333</v>
      </c>
      <c r="G258" s="76" t="s">
        <v>308</v>
      </c>
      <c r="H258" s="76" t="s">
        <v>486</v>
      </c>
      <c r="I258" s="76" t="s">
        <v>554</v>
      </c>
      <c r="J258" s="118">
        <v>0</v>
      </c>
      <c r="K258" s="119">
        <v>292092.53769230773</v>
      </c>
      <c r="L258" s="120">
        <v>292092.53769230773</v>
      </c>
      <c r="M258" s="128">
        <v>58</v>
      </c>
      <c r="N258" s="129">
        <v>188</v>
      </c>
      <c r="O258" s="129">
        <v>63</v>
      </c>
      <c r="P258" s="130">
        <v>309</v>
      </c>
      <c r="Q258" s="114">
        <f>Tabela15[[#This Row],[COF_MUN]]/Tabela15[[#This Row],[Total de Alunos]]*Tabela15[[#This Row],[TtAlunosPré]]</f>
        <v>0</v>
      </c>
      <c r="R258" s="114">
        <f>Tabela15[[#This Row],[COF_NUTSIII]]/Tabela15[[#This Row],[Total de Alunos]]*Tabela15[[#This Row],[TtAlunosPré]]</f>
        <v>54826.431023151614</v>
      </c>
      <c r="S258" s="114">
        <f>Tabela15[[#This Row],[COF_NUTSIII+MUN]]/Tabela15[[#This Row],[Total de Alunos]]*Tabela15[[#This Row],[TtAlunosPré]]</f>
        <v>54826.431023151614</v>
      </c>
      <c r="T258" s="114">
        <f>Tabela15[[#This Row],[COF_MUN]]/Tabela15[[#This Row],[Total de Alunos]]*Tabela15[[#This Row],[TtAlunos_Básico]]</f>
        <v>0</v>
      </c>
      <c r="U258" s="114">
        <f>Tabela15[[#This Row],[COF_NUTSIII]]/Tabela15[[#This Row],[Total de Alunos]]*Tabela15[[#This Row],[TtAlunos_Básico]]</f>
        <v>177713.25917849143</v>
      </c>
      <c r="V258" s="114">
        <f>Tabela15[[#This Row],[COF_NUTSIII+MUN]]/Tabela15[[#This Row],[Total de Alunos]]*Tabela15[[#This Row],[TtAlunos_Básico]]</f>
        <v>177713.25917849143</v>
      </c>
      <c r="W258" s="114">
        <f>Tabela15[[#This Row],[COF_MUN]]/Tabela15[[#This Row],[Total de Alunos]]*Tabela15[[#This Row],[TtAlunos_Secundário]]</f>
        <v>0</v>
      </c>
      <c r="X258" s="114">
        <f>Tabela15[[#This Row],[COF_NUTSIII]]/Tabela15[[#This Row],[Total de Alunos]]*Tabela15[[#This Row],[TtAlunos_Secundário]]</f>
        <v>59552.847490664681</v>
      </c>
      <c r="Y258" s="114">
        <f>Tabela15[[#This Row],[COF_NUTSIII+MUN]]/Tabela15[[#This Row],[Total de Alunos]]*Tabela15[[#This Row],[TtAlunos_Secundário]]</f>
        <v>59552.847490664681</v>
      </c>
      <c r="AA258" s="146"/>
    </row>
    <row r="259" spans="1:27" x14ac:dyDescent="0.3">
      <c r="A259" s="76">
        <v>815</v>
      </c>
      <c r="B259" s="76" t="s">
        <v>350</v>
      </c>
      <c r="C259" s="76" t="s">
        <v>353</v>
      </c>
      <c r="D259" s="76" t="s">
        <v>321</v>
      </c>
      <c r="E259" s="76" t="s">
        <v>377</v>
      </c>
      <c r="F259" s="76" t="s">
        <v>321</v>
      </c>
      <c r="G259" s="76">
        <v>150</v>
      </c>
      <c r="H259" s="76" t="s">
        <v>378</v>
      </c>
      <c r="I259" s="76" t="s">
        <v>391</v>
      </c>
      <c r="J259" s="121">
        <v>0</v>
      </c>
      <c r="K259" s="119">
        <v>0</v>
      </c>
      <c r="L259" s="120">
        <v>0</v>
      </c>
      <c r="M259" s="128">
        <v>137</v>
      </c>
      <c r="N259" s="129">
        <v>466</v>
      </c>
      <c r="O259" s="129">
        <v>0</v>
      </c>
      <c r="P259" s="130">
        <v>603</v>
      </c>
      <c r="Q259" s="114">
        <f>Tabela15[[#This Row],[COF_MUN]]/Tabela15[[#This Row],[Total de Alunos]]*Tabela15[[#This Row],[TtAlunosPré]]</f>
        <v>0</v>
      </c>
      <c r="R259" s="114">
        <f>Tabela15[[#This Row],[COF_NUTSIII]]/Tabela15[[#This Row],[Total de Alunos]]*Tabela15[[#This Row],[TtAlunosPré]]</f>
        <v>0</v>
      </c>
      <c r="S259" s="114">
        <f>Tabela15[[#This Row],[COF_NUTSIII+MUN]]/Tabela15[[#This Row],[Total de Alunos]]*Tabela15[[#This Row],[TtAlunosPré]]</f>
        <v>0</v>
      </c>
      <c r="T259" s="114">
        <f>Tabela15[[#This Row],[COF_MUN]]/Tabela15[[#This Row],[Total de Alunos]]*Tabela15[[#This Row],[TtAlunos_Básico]]</f>
        <v>0</v>
      </c>
      <c r="U259" s="114">
        <f>Tabela15[[#This Row],[COF_NUTSIII]]/Tabela15[[#This Row],[Total de Alunos]]*Tabela15[[#This Row],[TtAlunos_Básico]]</f>
        <v>0</v>
      </c>
      <c r="V259" s="114">
        <f>Tabela15[[#This Row],[COF_NUTSIII+MUN]]/Tabela15[[#This Row],[Total de Alunos]]*Tabela15[[#This Row],[TtAlunos_Básico]]</f>
        <v>0</v>
      </c>
      <c r="W259" s="114">
        <f>Tabela15[[#This Row],[COF_MUN]]/Tabela15[[#This Row],[Total de Alunos]]*Tabela15[[#This Row],[TtAlunos_Secundário]]</f>
        <v>0</v>
      </c>
      <c r="X259" s="114">
        <f>Tabela15[[#This Row],[COF_NUTSIII]]/Tabela15[[#This Row],[Total de Alunos]]*Tabela15[[#This Row],[TtAlunos_Secundário]]</f>
        <v>0</v>
      </c>
      <c r="Y259" s="114">
        <f>Tabela15[[#This Row],[COF_NUTSIII+MUN]]/Tabela15[[#This Row],[Total de Alunos]]*Tabela15[[#This Row],[TtAlunos_Secundário]]</f>
        <v>0</v>
      </c>
      <c r="AA259" s="146"/>
    </row>
    <row r="260" spans="1:27" x14ac:dyDescent="0.3">
      <c r="A260" s="76">
        <v>1316</v>
      </c>
      <c r="B260" s="76" t="s">
        <v>350</v>
      </c>
      <c r="C260" s="76" t="s">
        <v>353</v>
      </c>
      <c r="D260" s="76" t="s">
        <v>408</v>
      </c>
      <c r="E260" s="76" t="s">
        <v>409</v>
      </c>
      <c r="F260" s="76" t="s">
        <v>325</v>
      </c>
      <c r="G260" s="76" t="s">
        <v>299</v>
      </c>
      <c r="H260" s="76" t="s">
        <v>448</v>
      </c>
      <c r="I260" s="76" t="s">
        <v>461</v>
      </c>
      <c r="J260" s="118">
        <v>427449.48</v>
      </c>
      <c r="K260" s="119">
        <v>52941.176470588238</v>
      </c>
      <c r="L260" s="120">
        <v>480390.65647058823</v>
      </c>
      <c r="M260" s="128">
        <v>1928</v>
      </c>
      <c r="N260" s="129">
        <v>6601</v>
      </c>
      <c r="O260" s="129">
        <v>1989</v>
      </c>
      <c r="P260" s="130">
        <v>10518</v>
      </c>
      <c r="Q260" s="114">
        <f>Tabela15[[#This Row],[COF_MUN]]/Tabela15[[#This Row],[Total de Alunos]]*Tabela15[[#This Row],[TtAlunosPré]]</f>
        <v>78353.546058185966</v>
      </c>
      <c r="R260" s="114">
        <f>Tabela15[[#This Row],[COF_NUTSIII]]/Tabela15[[#This Row],[Total de Alunos]]*Tabela15[[#This Row],[TtAlunosPré]]</f>
        <v>9704.3723364987763</v>
      </c>
      <c r="S260" s="114">
        <f>Tabela15[[#This Row],[COF_NUTSIII+MUN]]/Tabela15[[#This Row],[Total de Alunos]]*Tabela15[[#This Row],[TtAlunosPré]]</f>
        <v>88057.918394684748</v>
      </c>
      <c r="T260" s="114">
        <f>Tabela15[[#This Row],[COF_MUN]]/Tabela15[[#This Row],[Total de Alunos]]*Tabela15[[#This Row],[TtAlunos_Básico]]</f>
        <v>268263.35971477465</v>
      </c>
      <c r="U260" s="114">
        <f>Tabela15[[#This Row],[COF_NUTSIII]]/Tabela15[[#This Row],[Total de Alunos]]*Tabela15[[#This Row],[TtAlunos_Básico]]</f>
        <v>33225.3951209691</v>
      </c>
      <c r="V260" s="114">
        <f>Tabela15[[#This Row],[COF_NUTSIII+MUN]]/Tabela15[[#This Row],[Total de Alunos]]*Tabela15[[#This Row],[TtAlunos_Básico]]</f>
        <v>301488.75483574375</v>
      </c>
      <c r="W260" s="114">
        <f>Tabela15[[#This Row],[COF_MUN]]/Tabela15[[#This Row],[Total de Alunos]]*Tabela15[[#This Row],[TtAlunos_Secundário]]</f>
        <v>80832.574227039368</v>
      </c>
      <c r="X260" s="114">
        <f>Tabela15[[#This Row],[COF_NUTSIII]]/Tabela15[[#This Row],[Total de Alunos]]*Tabela15[[#This Row],[TtAlunos_Secundário]]</f>
        <v>10011.409013120367</v>
      </c>
      <c r="Y260" s="114">
        <f>Tabela15[[#This Row],[COF_NUTSIII+MUN]]/Tabela15[[#This Row],[Total de Alunos]]*Tabela15[[#This Row],[TtAlunos_Secundário]]</f>
        <v>90843.983240159723</v>
      </c>
      <c r="AA260" s="146"/>
    </row>
    <row r="261" spans="1:27" x14ac:dyDescent="0.3">
      <c r="A261" s="76">
        <v>410</v>
      </c>
      <c r="B261" s="76" t="s">
        <v>350</v>
      </c>
      <c r="C261" s="76" t="s">
        <v>353</v>
      </c>
      <c r="D261" s="76" t="s">
        <v>408</v>
      </c>
      <c r="E261" s="76" t="s">
        <v>409</v>
      </c>
      <c r="F261" s="76" t="s">
        <v>339</v>
      </c>
      <c r="G261" s="76" t="s">
        <v>298</v>
      </c>
      <c r="H261" s="76" t="s">
        <v>515</v>
      </c>
      <c r="I261" s="76" t="s">
        <v>623</v>
      </c>
      <c r="J261" s="118">
        <v>307864.56</v>
      </c>
      <c r="K261" s="119">
        <v>232016.48111111112</v>
      </c>
      <c r="L261" s="120">
        <v>539881.04111111118</v>
      </c>
      <c r="M261" s="128">
        <v>89</v>
      </c>
      <c r="N261" s="129">
        <v>386</v>
      </c>
      <c r="O261" s="129">
        <v>117</v>
      </c>
      <c r="P261" s="130">
        <v>592</v>
      </c>
      <c r="Q261" s="114">
        <f>Tabela15[[#This Row],[COF_MUN]]/Tabela15[[#This Row],[Total de Alunos]]*Tabela15[[#This Row],[TtAlunosPré]]</f>
        <v>46283.692297297297</v>
      </c>
      <c r="R261" s="114">
        <f>Tabela15[[#This Row],[COF_NUTSIII]]/Tabela15[[#This Row],[Total de Alunos]]*Tabela15[[#This Row],[TtAlunosPré]]</f>
        <v>34880.856112987989</v>
      </c>
      <c r="S261" s="114">
        <f>Tabela15[[#This Row],[COF_NUTSIII+MUN]]/Tabela15[[#This Row],[Total de Alunos]]*Tabela15[[#This Row],[TtAlunosPré]]</f>
        <v>81164.548410285293</v>
      </c>
      <c r="T261" s="114">
        <f>Tabela15[[#This Row],[COF_MUN]]/Tabela15[[#This Row],[Total de Alunos]]*Tabela15[[#This Row],[TtAlunos_Básico]]</f>
        <v>200736.0137837838</v>
      </c>
      <c r="U261" s="114">
        <f>Tabela15[[#This Row],[COF_NUTSIII]]/Tabela15[[#This Row],[Total de Alunos]]*Tabela15[[#This Row],[TtAlunos_Básico]]</f>
        <v>151281.01640015014</v>
      </c>
      <c r="V261" s="114">
        <f>Tabela15[[#This Row],[COF_NUTSIII+MUN]]/Tabela15[[#This Row],[Total de Alunos]]*Tabela15[[#This Row],[TtAlunos_Básico]]</f>
        <v>352017.03018393397</v>
      </c>
      <c r="W261" s="114">
        <f>Tabela15[[#This Row],[COF_MUN]]/Tabela15[[#This Row],[Total de Alunos]]*Tabela15[[#This Row],[TtAlunos_Secundário]]</f>
        <v>60844.853918918925</v>
      </c>
      <c r="X261" s="114">
        <f>Tabela15[[#This Row],[COF_NUTSIII]]/Tabela15[[#This Row],[Total de Alunos]]*Tabela15[[#This Row],[TtAlunos_Secundário]]</f>
        <v>45854.608597972976</v>
      </c>
      <c r="Y261" s="114">
        <f>Tabela15[[#This Row],[COF_NUTSIII+MUN]]/Tabela15[[#This Row],[Total de Alunos]]*Tabela15[[#This Row],[TtAlunos_Secundário]]</f>
        <v>106699.4625168919</v>
      </c>
      <c r="AA261" s="146"/>
    </row>
    <row r="262" spans="1:27" x14ac:dyDescent="0.3">
      <c r="A262" s="76">
        <v>1114</v>
      </c>
      <c r="B262" s="76" t="s">
        <v>350</v>
      </c>
      <c r="C262" s="76" t="s">
        <v>353</v>
      </c>
      <c r="D262" s="76" t="s">
        <v>427</v>
      </c>
      <c r="E262" s="76" t="s">
        <v>428</v>
      </c>
      <c r="F262" s="76" t="s">
        <v>324</v>
      </c>
      <c r="G262" s="76">
        <v>170</v>
      </c>
      <c r="H262" s="76" t="s">
        <v>427</v>
      </c>
      <c r="I262" s="76" t="s">
        <v>444</v>
      </c>
      <c r="J262" s="118">
        <v>583238.88</v>
      </c>
      <c r="K262" s="119">
        <v>0</v>
      </c>
      <c r="L262" s="120">
        <v>583238.88</v>
      </c>
      <c r="M262" s="128">
        <v>3915</v>
      </c>
      <c r="N262" s="129">
        <v>12923</v>
      </c>
      <c r="O262" s="129">
        <v>4205</v>
      </c>
      <c r="P262" s="130">
        <v>21043</v>
      </c>
      <c r="Q262" s="114">
        <f>Tabela15[[#This Row],[COF_MUN]]/Tabela15[[#This Row],[Total de Alunos]]*Tabela15[[#This Row],[TtAlunosPré]]</f>
        <v>108510.20364016537</v>
      </c>
      <c r="R262" s="114">
        <f>Tabela15[[#This Row],[COF_NUTSIII]]/Tabela15[[#This Row],[Total de Alunos]]*Tabela15[[#This Row],[TtAlunosPré]]</f>
        <v>0</v>
      </c>
      <c r="S262" s="114">
        <f>Tabela15[[#This Row],[COF_NUTSIII+MUN]]/Tabela15[[#This Row],[Total de Alunos]]*Tabela15[[#This Row],[TtAlunosPré]]</f>
        <v>108510.20364016537</v>
      </c>
      <c r="T262" s="114">
        <f>Tabela15[[#This Row],[COF_MUN]]/Tabela15[[#This Row],[Total de Alunos]]*Tabela15[[#This Row],[TtAlunos_Básico]]</f>
        <v>358180.67985743482</v>
      </c>
      <c r="U262" s="114">
        <f>Tabela15[[#This Row],[COF_NUTSIII]]/Tabela15[[#This Row],[Total de Alunos]]*Tabela15[[#This Row],[TtAlunos_Básico]]</f>
        <v>0</v>
      </c>
      <c r="V262" s="114">
        <f>Tabela15[[#This Row],[COF_NUTSIII+MUN]]/Tabela15[[#This Row],[Total de Alunos]]*Tabela15[[#This Row],[TtAlunos_Básico]]</f>
        <v>358180.67985743482</v>
      </c>
      <c r="W262" s="114">
        <f>Tabela15[[#This Row],[COF_MUN]]/Tabela15[[#This Row],[Total de Alunos]]*Tabela15[[#This Row],[TtAlunos_Secundário]]</f>
        <v>116547.99650239985</v>
      </c>
      <c r="X262" s="114">
        <f>Tabela15[[#This Row],[COF_NUTSIII]]/Tabela15[[#This Row],[Total de Alunos]]*Tabela15[[#This Row],[TtAlunos_Secundário]]</f>
        <v>0</v>
      </c>
      <c r="Y262" s="114">
        <f>Tabela15[[#This Row],[COF_NUTSIII+MUN]]/Tabela15[[#This Row],[Total de Alunos]]*Tabela15[[#This Row],[TtAlunos_Secundário]]</f>
        <v>116547.99650239985</v>
      </c>
      <c r="AA262" s="146"/>
    </row>
    <row r="263" spans="1:27" x14ac:dyDescent="0.3">
      <c r="A263" s="76">
        <v>1420</v>
      </c>
      <c r="B263" s="76" t="s">
        <v>350</v>
      </c>
      <c r="C263" s="76" t="s">
        <v>353</v>
      </c>
      <c r="D263" s="76" t="s">
        <v>484</v>
      </c>
      <c r="E263" s="76" t="s">
        <v>485</v>
      </c>
      <c r="F263" s="76" t="s">
        <v>333</v>
      </c>
      <c r="G263" s="76" t="s">
        <v>308</v>
      </c>
      <c r="H263" s="76" t="s">
        <v>532</v>
      </c>
      <c r="I263" s="76" t="s">
        <v>555</v>
      </c>
      <c r="J263" s="118">
        <v>0</v>
      </c>
      <c r="K263" s="119">
        <v>292092.53769230773</v>
      </c>
      <c r="L263" s="120">
        <v>292092.53769230773</v>
      </c>
      <c r="M263" s="128">
        <v>181</v>
      </c>
      <c r="N263" s="129">
        <v>625</v>
      </c>
      <c r="O263" s="129">
        <v>141</v>
      </c>
      <c r="P263" s="130">
        <v>947</v>
      </c>
      <c r="Q263" s="114">
        <f>Tabela15[[#This Row],[COF_MUN]]/Tabela15[[#This Row],[Total de Alunos]]*Tabela15[[#This Row],[TtAlunosPré]]</f>
        <v>0</v>
      </c>
      <c r="R263" s="114">
        <f>Tabela15[[#This Row],[COF_NUTSIII]]/Tabela15[[#This Row],[Total de Alunos]]*Tabela15[[#This Row],[TtAlunosPré]]</f>
        <v>55827.612800747302</v>
      </c>
      <c r="S263" s="114">
        <f>Tabela15[[#This Row],[COF_NUTSIII+MUN]]/Tabela15[[#This Row],[Total de Alunos]]*Tabela15[[#This Row],[TtAlunosPré]]</f>
        <v>55827.612800747302</v>
      </c>
      <c r="T263" s="114">
        <f>Tabela15[[#This Row],[COF_MUN]]/Tabela15[[#This Row],[Total de Alunos]]*Tabela15[[#This Row],[TtAlunos_Básico]]</f>
        <v>0</v>
      </c>
      <c r="U263" s="114">
        <f>Tabela15[[#This Row],[COF_NUTSIII]]/Tabela15[[#This Row],[Total de Alunos]]*Tabela15[[#This Row],[TtAlunos_Básico]]</f>
        <v>192774.90607992854</v>
      </c>
      <c r="V263" s="114">
        <f>Tabela15[[#This Row],[COF_NUTSIII+MUN]]/Tabela15[[#This Row],[Total de Alunos]]*Tabela15[[#This Row],[TtAlunos_Básico]]</f>
        <v>192774.90607992854</v>
      </c>
      <c r="W263" s="114">
        <f>Tabela15[[#This Row],[COF_MUN]]/Tabela15[[#This Row],[Total de Alunos]]*Tabela15[[#This Row],[TtAlunos_Secundário]]</f>
        <v>0</v>
      </c>
      <c r="X263" s="114">
        <f>Tabela15[[#This Row],[COF_NUTSIII]]/Tabela15[[#This Row],[Total de Alunos]]*Tabela15[[#This Row],[TtAlunos_Secundário]]</f>
        <v>43490.018811631875</v>
      </c>
      <c r="Y263" s="114">
        <f>Tabela15[[#This Row],[COF_NUTSIII+MUN]]/Tabela15[[#This Row],[Total de Alunos]]*Tabela15[[#This Row],[TtAlunos_Secundário]]</f>
        <v>43490.018811631875</v>
      </c>
      <c r="AA263" s="146"/>
    </row>
    <row r="264" spans="1:27" x14ac:dyDescent="0.3">
      <c r="A264" s="76">
        <v>1610</v>
      </c>
      <c r="B264" s="76" t="s">
        <v>350</v>
      </c>
      <c r="C264" s="76" t="s">
        <v>353</v>
      </c>
      <c r="D264" s="76" t="s">
        <v>408</v>
      </c>
      <c r="E264" s="76" t="s">
        <v>409</v>
      </c>
      <c r="F264" s="76" t="s">
        <v>29</v>
      </c>
      <c r="G264" s="76">
        <v>111</v>
      </c>
      <c r="H264" s="76" t="s">
        <v>410</v>
      </c>
      <c r="I264" s="76" t="s">
        <v>419</v>
      </c>
      <c r="J264" s="118">
        <v>192812.22</v>
      </c>
      <c r="K264" s="119">
        <v>52435.949000000001</v>
      </c>
      <c r="L264" s="120">
        <v>245248.16899999999</v>
      </c>
      <c r="M264" s="128">
        <v>208</v>
      </c>
      <c r="N264" s="129">
        <v>738</v>
      </c>
      <c r="O264" s="129">
        <v>193</v>
      </c>
      <c r="P264" s="130">
        <v>1139</v>
      </c>
      <c r="Q264" s="114">
        <f>Tabela15[[#This Row],[COF_MUN]]/Tabela15[[#This Row],[Total de Alunos]]*Tabela15[[#This Row],[TtAlunosPré]]</f>
        <v>35210.660017559261</v>
      </c>
      <c r="R264" s="114">
        <f>Tabela15[[#This Row],[COF_NUTSIII]]/Tabela15[[#This Row],[Total de Alunos]]*Tabela15[[#This Row],[TtAlunosPré]]</f>
        <v>9575.6605724319579</v>
      </c>
      <c r="S264" s="114">
        <f>Tabela15[[#This Row],[COF_NUTSIII+MUN]]/Tabela15[[#This Row],[Total de Alunos]]*Tabela15[[#This Row],[TtAlunosPré]]</f>
        <v>44786.320589991214</v>
      </c>
      <c r="T264" s="114">
        <f>Tabela15[[#This Row],[COF_MUN]]/Tabela15[[#This Row],[Total de Alunos]]*Tabela15[[#This Row],[TtAlunos_Básico]]</f>
        <v>124930.13025460931</v>
      </c>
      <c r="U264" s="114">
        <f>Tabela15[[#This Row],[COF_NUTSIII]]/Tabela15[[#This Row],[Total de Alunos]]*Tabela15[[#This Row],[TtAlunos_Básico]]</f>
        <v>33975.18030026339</v>
      </c>
      <c r="V264" s="114">
        <f>Tabela15[[#This Row],[COF_NUTSIII+MUN]]/Tabela15[[#This Row],[Total de Alunos]]*Tabela15[[#This Row],[TtAlunos_Básico]]</f>
        <v>158905.31055487267</v>
      </c>
      <c r="W264" s="114">
        <f>Tabela15[[#This Row],[COF_MUN]]/Tabela15[[#This Row],[Total de Alunos]]*Tabela15[[#This Row],[TtAlunos_Secundário]]</f>
        <v>32671.42972783143</v>
      </c>
      <c r="X264" s="114">
        <f>Tabela15[[#This Row],[COF_NUTSIII]]/Tabela15[[#This Row],[Total de Alunos]]*Tabela15[[#This Row],[TtAlunos_Secundário]]</f>
        <v>8885.108127304653</v>
      </c>
      <c r="Y264" s="114">
        <f>Tabela15[[#This Row],[COF_NUTSIII+MUN]]/Tabela15[[#This Row],[Total de Alunos]]*Tabela15[[#This Row],[TtAlunos_Secundário]]</f>
        <v>41556.537855136085</v>
      </c>
      <c r="AA264" s="146"/>
    </row>
    <row r="265" spans="1:27" x14ac:dyDescent="0.3">
      <c r="A265" s="76">
        <v>312</v>
      </c>
      <c r="B265" s="76" t="s">
        <v>350</v>
      </c>
      <c r="C265" s="76" t="s">
        <v>353</v>
      </c>
      <c r="D265" s="76" t="s">
        <v>408</v>
      </c>
      <c r="E265" s="76" t="s">
        <v>409</v>
      </c>
      <c r="F265" s="76" t="s">
        <v>326</v>
      </c>
      <c r="G265" s="76">
        <v>119</v>
      </c>
      <c r="H265" s="76" t="s">
        <v>463</v>
      </c>
      <c r="I265" s="76" t="s">
        <v>470</v>
      </c>
      <c r="J265" s="118">
        <v>491604.41000000003</v>
      </c>
      <c r="K265" s="119">
        <v>425629.25624999998</v>
      </c>
      <c r="L265" s="120">
        <v>917233.66625000001</v>
      </c>
      <c r="M265" s="128">
        <v>3201</v>
      </c>
      <c r="N265" s="129">
        <v>10638</v>
      </c>
      <c r="O265" s="129">
        <v>4380</v>
      </c>
      <c r="P265" s="130">
        <v>18219</v>
      </c>
      <c r="Q265" s="114">
        <f>Tabela15[[#This Row],[COF_MUN]]/Tabela15[[#This Row],[Total de Alunos]]*Tabela15[[#This Row],[TtAlunosPré]]</f>
        <v>86372.782063230698</v>
      </c>
      <c r="R265" s="114">
        <f>Tabela15[[#This Row],[COF_NUTSIII]]/Tabela15[[#This Row],[Total de Alunos]]*Tabela15[[#This Row],[TtAlunosPré]]</f>
        <v>74781.23109151161</v>
      </c>
      <c r="S265" s="114">
        <f>Tabela15[[#This Row],[COF_NUTSIII+MUN]]/Tabela15[[#This Row],[Total de Alunos]]*Tabela15[[#This Row],[TtAlunosPré]]</f>
        <v>161154.01315474228</v>
      </c>
      <c r="T265" s="114">
        <f>Tabela15[[#This Row],[COF_MUN]]/Tabela15[[#This Row],[Total de Alunos]]*Tabela15[[#This Row],[TtAlunos_Básico]]</f>
        <v>287045.81555409188</v>
      </c>
      <c r="U265" s="114">
        <f>Tabela15[[#This Row],[COF_NUTSIII]]/Tabela15[[#This Row],[Total de Alunos]]*Tabela15[[#This Row],[TtAlunos_Básico]]</f>
        <v>248523.19161246502</v>
      </c>
      <c r="V265" s="114">
        <f>Tabela15[[#This Row],[COF_NUTSIII+MUN]]/Tabela15[[#This Row],[Total de Alunos]]*Tabela15[[#This Row],[TtAlunos_Básico]]</f>
        <v>535569.0071665569</v>
      </c>
      <c r="W265" s="114">
        <f>Tabela15[[#This Row],[COF_MUN]]/Tabela15[[#This Row],[Total de Alunos]]*Tabela15[[#This Row],[TtAlunos_Secundário]]</f>
        <v>118185.81238267742</v>
      </c>
      <c r="X265" s="114">
        <f>Tabela15[[#This Row],[COF_NUTSIII]]/Tabela15[[#This Row],[Total de Alunos]]*Tabela15[[#This Row],[TtAlunos_Secundário]]</f>
        <v>102324.83354602338</v>
      </c>
      <c r="Y265" s="114">
        <f>Tabela15[[#This Row],[COF_NUTSIII+MUN]]/Tabela15[[#This Row],[Total de Alunos]]*Tabela15[[#This Row],[TtAlunos_Secundário]]</f>
        <v>220510.6459287008</v>
      </c>
      <c r="AA265" s="146"/>
    </row>
    <row r="266" spans="1:27" x14ac:dyDescent="0.3">
      <c r="A266" s="76">
        <v>914</v>
      </c>
      <c r="B266" s="76" t="s">
        <v>350</v>
      </c>
      <c r="C266" s="76" t="s">
        <v>353</v>
      </c>
      <c r="D266" s="76" t="s">
        <v>408</v>
      </c>
      <c r="E266" s="76" t="s">
        <v>409</v>
      </c>
      <c r="F266" s="76" t="s">
        <v>331</v>
      </c>
      <c r="G266" s="76" t="s">
        <v>301</v>
      </c>
      <c r="H266" s="76" t="s">
        <v>492</v>
      </c>
      <c r="I266" s="76" t="s">
        <v>531</v>
      </c>
      <c r="J266" s="118">
        <v>282619.53000000003</v>
      </c>
      <c r="K266" s="119">
        <v>11835.449999999999</v>
      </c>
      <c r="L266" s="120">
        <v>294454.98000000004</v>
      </c>
      <c r="M266" s="128">
        <v>93</v>
      </c>
      <c r="N266" s="129">
        <v>352</v>
      </c>
      <c r="O266" s="129">
        <v>86</v>
      </c>
      <c r="P266" s="130">
        <v>531</v>
      </c>
      <c r="Q266" s="114">
        <f>Tabela15[[#This Row],[COF_MUN]]/Tabela15[[#This Row],[Total de Alunos]]*Tabela15[[#This Row],[TtAlunosPré]]</f>
        <v>49498.335762711868</v>
      </c>
      <c r="R266" s="114">
        <f>Tabela15[[#This Row],[COF_NUTSIII]]/Tabela15[[#This Row],[Total de Alunos]]*Tabela15[[#This Row],[TtAlunosPré]]</f>
        <v>2072.8754237288135</v>
      </c>
      <c r="S266" s="114">
        <f>Tabela15[[#This Row],[COF_NUTSIII+MUN]]/Tabela15[[#This Row],[Total de Alunos]]*Tabela15[[#This Row],[TtAlunosPré]]</f>
        <v>51571.211186440683</v>
      </c>
      <c r="T266" s="114">
        <f>Tabela15[[#This Row],[COF_MUN]]/Tabela15[[#This Row],[Total de Alunos]]*Tabela15[[#This Row],[TtAlunos_Básico]]</f>
        <v>187348.53966101696</v>
      </c>
      <c r="U266" s="114">
        <f>Tabela15[[#This Row],[COF_NUTSIII]]/Tabela15[[#This Row],[Total de Alunos]]*Tabela15[[#This Row],[TtAlunos_Básico]]</f>
        <v>7845.7220338983043</v>
      </c>
      <c r="V266" s="114">
        <f>Tabela15[[#This Row],[COF_NUTSIII+MUN]]/Tabela15[[#This Row],[Total de Alunos]]*Tabela15[[#This Row],[TtAlunos_Básico]]</f>
        <v>195194.26169491527</v>
      </c>
      <c r="W266" s="114">
        <f>Tabela15[[#This Row],[COF_MUN]]/Tabela15[[#This Row],[Total de Alunos]]*Tabela15[[#This Row],[TtAlunos_Secundário]]</f>
        <v>45772.654576271183</v>
      </c>
      <c r="X266" s="114">
        <f>Tabela15[[#This Row],[COF_NUTSIII]]/Tabela15[[#This Row],[Total de Alunos]]*Tabela15[[#This Row],[TtAlunos_Secundário]]</f>
        <v>1916.8525423728813</v>
      </c>
      <c r="Y266" s="114">
        <f>Tabela15[[#This Row],[COF_NUTSIII+MUN]]/Tabela15[[#This Row],[Total de Alunos]]*Tabela15[[#This Row],[TtAlunos_Secundário]]</f>
        <v>47689.507118644069</v>
      </c>
      <c r="AA266" s="146"/>
    </row>
    <row r="267" spans="1:27" x14ac:dyDescent="0.3">
      <c r="A267" s="76">
        <v>1317</v>
      </c>
      <c r="B267" s="76" t="s">
        <v>350</v>
      </c>
      <c r="C267" s="76" t="s">
        <v>353</v>
      </c>
      <c r="D267" s="76" t="s">
        <v>408</v>
      </c>
      <c r="E267" s="76" t="s">
        <v>409</v>
      </c>
      <c r="F267" s="76" t="s">
        <v>325</v>
      </c>
      <c r="G267" s="76" t="s">
        <v>299</v>
      </c>
      <c r="H267" s="76" t="s">
        <v>448</v>
      </c>
      <c r="I267" s="76" t="s">
        <v>462</v>
      </c>
      <c r="J267" s="118">
        <v>1538102.74</v>
      </c>
      <c r="K267" s="119">
        <v>52941.176470588238</v>
      </c>
      <c r="L267" s="120">
        <v>1591043.9164705882</v>
      </c>
      <c r="M267" s="128">
        <v>6727</v>
      </c>
      <c r="N267" s="129">
        <v>24837</v>
      </c>
      <c r="O267" s="129">
        <v>6769</v>
      </c>
      <c r="P267" s="130">
        <v>38333</v>
      </c>
      <c r="Q267" s="114">
        <f>Tabela15[[#This Row],[COF_MUN]]/Tabela15[[#This Row],[Total de Alunos]]*Tabela15[[#This Row],[TtAlunosPré]]</f>
        <v>269919.31578483293</v>
      </c>
      <c r="R267" s="114">
        <f>Tabela15[[#This Row],[COF_NUTSIII]]/Tabela15[[#This Row],[Total de Alunos]]*Tabela15[[#This Row],[TtAlunosPré]]</f>
        <v>9290.5667210405409</v>
      </c>
      <c r="S267" s="114">
        <f>Tabela15[[#This Row],[COF_NUTSIII+MUN]]/Tabela15[[#This Row],[Total de Alunos]]*Tabela15[[#This Row],[TtAlunosPré]]</f>
        <v>279209.88250587345</v>
      </c>
      <c r="T267" s="114">
        <f>Tabela15[[#This Row],[COF_MUN]]/Tabela15[[#This Row],[Total de Alunos]]*Tabela15[[#This Row],[TtAlunos_Básico]]</f>
        <v>996578.86816528847</v>
      </c>
      <c r="U267" s="114">
        <f>Tabela15[[#This Row],[COF_NUTSIII]]/Tabela15[[#This Row],[Total de Alunos]]*Tabela15[[#This Row],[TtAlunos_Básico]]</f>
        <v>34302.037409020952</v>
      </c>
      <c r="V267" s="114">
        <f>Tabela15[[#This Row],[COF_NUTSIII+MUN]]/Tabela15[[#This Row],[Total de Alunos]]*Tabela15[[#This Row],[TtAlunos_Básico]]</f>
        <v>1030880.9055743094</v>
      </c>
      <c r="W267" s="114">
        <f>Tabela15[[#This Row],[COF_MUN]]/Tabela15[[#This Row],[Total de Alunos]]*Tabela15[[#This Row],[TtAlunos_Secundário]]</f>
        <v>271604.55604987871</v>
      </c>
      <c r="X267" s="114">
        <f>Tabela15[[#This Row],[COF_NUTSIII]]/Tabela15[[#This Row],[Total de Alunos]]*Tabela15[[#This Row],[TtAlunos_Secundário]]</f>
        <v>9348.5723405267472</v>
      </c>
      <c r="Y267" s="114">
        <f>Tabela15[[#This Row],[COF_NUTSIII+MUN]]/Tabela15[[#This Row],[Total de Alunos]]*Tabela15[[#This Row],[TtAlunos_Secundário]]</f>
        <v>280953.12839040544</v>
      </c>
      <c r="AA267" s="146"/>
    </row>
    <row r="268" spans="1:27" x14ac:dyDescent="0.3">
      <c r="A268" s="76">
        <v>1822</v>
      </c>
      <c r="B268" s="76" t="s">
        <v>350</v>
      </c>
      <c r="C268" s="76" t="s">
        <v>353</v>
      </c>
      <c r="D268" s="76" t="s">
        <v>484</v>
      </c>
      <c r="E268" s="76" t="s">
        <v>485</v>
      </c>
      <c r="F268" s="76" t="s">
        <v>340</v>
      </c>
      <c r="G268" s="76" t="s">
        <v>316</v>
      </c>
      <c r="H268" s="76" t="s">
        <v>513</v>
      </c>
      <c r="I268" s="76" t="s">
        <v>637</v>
      </c>
      <c r="J268" s="118">
        <v>0</v>
      </c>
      <c r="K268" s="119">
        <v>341568.78571428574</v>
      </c>
      <c r="L268" s="120">
        <v>341568.78571428574</v>
      </c>
      <c r="M268" s="128">
        <v>80</v>
      </c>
      <c r="N268" s="129">
        <v>351</v>
      </c>
      <c r="O268" s="129">
        <v>114</v>
      </c>
      <c r="P268" s="130">
        <v>545</v>
      </c>
      <c r="Q268" s="114">
        <f>Tabela15[[#This Row],[COF_MUN]]/Tabela15[[#This Row],[Total de Alunos]]*Tabela15[[#This Row],[TtAlunosPré]]</f>
        <v>0</v>
      </c>
      <c r="R268" s="114">
        <f>Tabela15[[#This Row],[COF_NUTSIII]]/Tabela15[[#This Row],[Total de Alunos]]*Tabela15[[#This Row],[TtAlunosPré]]</f>
        <v>50138.537352555708</v>
      </c>
      <c r="S268" s="114">
        <f>Tabela15[[#This Row],[COF_NUTSIII+MUN]]/Tabela15[[#This Row],[Total de Alunos]]*Tabela15[[#This Row],[TtAlunosPré]]</f>
        <v>50138.537352555708</v>
      </c>
      <c r="T268" s="114">
        <f>Tabela15[[#This Row],[COF_MUN]]/Tabela15[[#This Row],[Total de Alunos]]*Tabela15[[#This Row],[TtAlunos_Básico]]</f>
        <v>0</v>
      </c>
      <c r="U268" s="114">
        <f>Tabela15[[#This Row],[COF_NUTSIII]]/Tabela15[[#This Row],[Total de Alunos]]*Tabela15[[#This Row],[TtAlunos_Básico]]</f>
        <v>219982.83263433815</v>
      </c>
      <c r="V268" s="114">
        <f>Tabela15[[#This Row],[COF_NUTSIII+MUN]]/Tabela15[[#This Row],[Total de Alunos]]*Tabela15[[#This Row],[TtAlunos_Básico]]</f>
        <v>219982.83263433815</v>
      </c>
      <c r="W268" s="114">
        <f>Tabela15[[#This Row],[COF_MUN]]/Tabela15[[#This Row],[Total de Alunos]]*Tabela15[[#This Row],[TtAlunos_Secundário]]</f>
        <v>0</v>
      </c>
      <c r="X268" s="114">
        <f>Tabela15[[#This Row],[COF_NUTSIII]]/Tabela15[[#This Row],[Total de Alunos]]*Tabela15[[#This Row],[TtAlunos_Secundário]]</f>
        <v>71447.415727391883</v>
      </c>
      <c r="Y268" s="114">
        <f>Tabela15[[#This Row],[COF_NUTSIII+MUN]]/Tabela15[[#This Row],[Total de Alunos]]*Tabela15[[#This Row],[TtAlunos_Secundário]]</f>
        <v>71447.415727391883</v>
      </c>
      <c r="AA268" s="146"/>
    </row>
    <row r="269" spans="1:27" x14ac:dyDescent="0.3">
      <c r="A269" s="76">
        <v>617</v>
      </c>
      <c r="B269" s="76" t="s">
        <v>350</v>
      </c>
      <c r="C269" s="76" t="s">
        <v>353</v>
      </c>
      <c r="D269" s="76" t="s">
        <v>484</v>
      </c>
      <c r="E269" s="76" t="s">
        <v>485</v>
      </c>
      <c r="F269" s="76" t="s">
        <v>336</v>
      </c>
      <c r="G269" s="76" t="s">
        <v>314</v>
      </c>
      <c r="H269" s="76" t="s">
        <v>579</v>
      </c>
      <c r="I269" s="76" t="s">
        <v>597</v>
      </c>
      <c r="J269" s="118">
        <v>0</v>
      </c>
      <c r="K269" s="119">
        <v>331258.91315789474</v>
      </c>
      <c r="L269" s="120">
        <v>331258.91315789474</v>
      </c>
      <c r="M269" s="128">
        <v>151</v>
      </c>
      <c r="N269" s="129">
        <v>538</v>
      </c>
      <c r="O269" s="129">
        <v>166</v>
      </c>
      <c r="P269" s="130">
        <v>855</v>
      </c>
      <c r="Q269" s="114">
        <f>Tabela15[[#This Row],[COF_MUN]]/Tabela15[[#This Row],[Total de Alunos]]*Tabela15[[#This Row],[TtAlunosPré]]</f>
        <v>0</v>
      </c>
      <c r="R269" s="114">
        <f>Tabela15[[#This Row],[COF_NUTSIII]]/Tabela15[[#This Row],[Total de Alunos]]*Tabela15[[#This Row],[TtAlunosPré]]</f>
        <v>58503.036124961523</v>
      </c>
      <c r="S269" s="114">
        <f>Tabela15[[#This Row],[COF_NUTSIII+MUN]]/Tabela15[[#This Row],[Total de Alunos]]*Tabela15[[#This Row],[TtAlunosPré]]</f>
        <v>58503.036124961523</v>
      </c>
      <c r="T269" s="114">
        <f>Tabela15[[#This Row],[COF_MUN]]/Tabela15[[#This Row],[Total de Alunos]]*Tabela15[[#This Row],[TtAlunos_Básico]]</f>
        <v>0</v>
      </c>
      <c r="U269" s="114">
        <f>Tabela15[[#This Row],[COF_NUTSIII]]/Tabela15[[#This Row],[Total de Alunos]]*Tabela15[[#This Row],[TtAlunos_Básico]]</f>
        <v>208441.28102800861</v>
      </c>
      <c r="V269" s="114">
        <f>Tabela15[[#This Row],[COF_NUTSIII+MUN]]/Tabela15[[#This Row],[Total de Alunos]]*Tabela15[[#This Row],[TtAlunos_Básico]]</f>
        <v>208441.28102800861</v>
      </c>
      <c r="W269" s="114">
        <f>Tabela15[[#This Row],[COF_MUN]]/Tabela15[[#This Row],[Total de Alunos]]*Tabela15[[#This Row],[TtAlunos_Secundário]]</f>
        <v>0</v>
      </c>
      <c r="X269" s="114">
        <f>Tabela15[[#This Row],[COF_NUTSIII]]/Tabela15[[#This Row],[Total de Alunos]]*Tabela15[[#This Row],[TtAlunos_Secundário]]</f>
        <v>64314.596004924591</v>
      </c>
      <c r="Y269" s="114">
        <f>Tabela15[[#This Row],[COF_NUTSIII+MUN]]/Tabela15[[#This Row],[Total de Alunos]]*Tabela15[[#This Row],[TtAlunos_Secundário]]</f>
        <v>64314.596004924591</v>
      </c>
      <c r="AA269" s="146"/>
    </row>
    <row r="270" spans="1:27" x14ac:dyDescent="0.3">
      <c r="A270" s="76">
        <v>1713</v>
      </c>
      <c r="B270" s="76" t="s">
        <v>350</v>
      </c>
      <c r="C270" s="76" t="s">
        <v>353</v>
      </c>
      <c r="D270" s="76" t="s">
        <v>408</v>
      </c>
      <c r="E270" s="76" t="s">
        <v>409</v>
      </c>
      <c r="F270" s="76" t="s">
        <v>323</v>
      </c>
      <c r="G270" s="76" t="s">
        <v>300</v>
      </c>
      <c r="H270" s="76" t="s">
        <v>420</v>
      </c>
      <c r="I270" s="76" t="s">
        <v>426</v>
      </c>
      <c r="J270" s="118">
        <v>611728.68000000005</v>
      </c>
      <c r="K270" s="119">
        <v>29750</v>
      </c>
      <c r="L270" s="120">
        <v>641478.68000000005</v>
      </c>
      <c r="M270" s="128">
        <v>217</v>
      </c>
      <c r="N270" s="129">
        <v>664</v>
      </c>
      <c r="O270" s="129">
        <v>270</v>
      </c>
      <c r="P270" s="130">
        <v>1151</v>
      </c>
      <c r="Q270" s="114">
        <f>Tabela15[[#This Row],[COF_MUN]]/Tabela15[[#This Row],[Total de Alunos]]*Tabela15[[#This Row],[TtAlunosPré]]</f>
        <v>115330.25504778454</v>
      </c>
      <c r="R270" s="114">
        <f>Tabela15[[#This Row],[COF_NUTSIII]]/Tabela15[[#This Row],[Total de Alunos]]*Tabela15[[#This Row],[TtAlunosPré]]</f>
        <v>5608.8184187662901</v>
      </c>
      <c r="S270" s="114">
        <f>Tabela15[[#This Row],[COF_NUTSIII+MUN]]/Tabela15[[#This Row],[Total de Alunos]]*Tabela15[[#This Row],[TtAlunosPré]]</f>
        <v>120939.07346655084</v>
      </c>
      <c r="T270" s="114">
        <f>Tabela15[[#This Row],[COF_MUN]]/Tabela15[[#This Row],[Total de Alunos]]*Tabela15[[#This Row],[TtAlunos_Básico]]</f>
        <v>352899.95092962642</v>
      </c>
      <c r="U270" s="114">
        <f>Tabela15[[#This Row],[COF_NUTSIII]]/Tabela15[[#This Row],[Total de Alunos]]*Tabela15[[#This Row],[TtAlunos_Básico]]</f>
        <v>17162.467419635101</v>
      </c>
      <c r="V270" s="114">
        <f>Tabela15[[#This Row],[COF_NUTSIII+MUN]]/Tabela15[[#This Row],[Total de Alunos]]*Tabela15[[#This Row],[TtAlunos_Básico]]</f>
        <v>370062.41834926151</v>
      </c>
      <c r="W270" s="114">
        <f>Tabela15[[#This Row],[COF_MUN]]/Tabela15[[#This Row],[Total de Alunos]]*Tabela15[[#This Row],[TtAlunos_Secundário]]</f>
        <v>143498.47402258904</v>
      </c>
      <c r="X270" s="114">
        <f>Tabela15[[#This Row],[COF_NUTSIII]]/Tabela15[[#This Row],[Total de Alunos]]*Tabela15[[#This Row],[TtAlunos_Secundário]]</f>
        <v>6978.7141615986093</v>
      </c>
      <c r="Y270" s="114">
        <f>Tabela15[[#This Row],[COF_NUTSIII+MUN]]/Tabela15[[#This Row],[Total de Alunos]]*Tabela15[[#This Row],[TtAlunos_Secundário]]</f>
        <v>150477.18818418766</v>
      </c>
      <c r="AA270" s="146"/>
    </row>
    <row r="271" spans="1:27" x14ac:dyDescent="0.3">
      <c r="A271" s="76">
        <v>1714</v>
      </c>
      <c r="B271" s="76" t="s">
        <v>350</v>
      </c>
      <c r="C271" s="76" t="s">
        <v>353</v>
      </c>
      <c r="D271" s="76" t="s">
        <v>408</v>
      </c>
      <c r="E271" s="76" t="s">
        <v>409</v>
      </c>
      <c r="F271" s="76" t="s">
        <v>331</v>
      </c>
      <c r="G271" s="76" t="s">
        <v>301</v>
      </c>
      <c r="H271" s="76" t="s">
        <v>420</v>
      </c>
      <c r="I271" s="76" t="s">
        <v>420</v>
      </c>
      <c r="J271" s="118">
        <v>790350</v>
      </c>
      <c r="K271" s="119">
        <v>11835.449999999999</v>
      </c>
      <c r="L271" s="120">
        <v>802185.45</v>
      </c>
      <c r="M271" s="128">
        <v>1151</v>
      </c>
      <c r="N271" s="129">
        <v>4136</v>
      </c>
      <c r="O271" s="129">
        <v>1803</v>
      </c>
      <c r="P271" s="130">
        <v>7090</v>
      </c>
      <c r="Q271" s="114">
        <f>Tabela15[[#This Row],[COF_MUN]]/Tabela15[[#This Row],[Total de Alunos]]*Tabela15[[#This Row],[TtAlunosPré]]</f>
        <v>128306.46685472496</v>
      </c>
      <c r="R271" s="114">
        <f>Tabela15[[#This Row],[COF_NUTSIII]]/Tabela15[[#This Row],[Total de Alunos]]*Tabela15[[#This Row],[TtAlunosPré]]</f>
        <v>1921.3826445698164</v>
      </c>
      <c r="S271" s="114">
        <f>Tabela15[[#This Row],[COF_NUTSIII+MUN]]/Tabela15[[#This Row],[Total de Alunos]]*Tabela15[[#This Row],[TtAlunosPré]]</f>
        <v>130227.84949929478</v>
      </c>
      <c r="T271" s="114">
        <f>Tabela15[[#This Row],[COF_MUN]]/Tabela15[[#This Row],[Total de Alunos]]*Tabela15[[#This Row],[TtAlunos_Básico]]</f>
        <v>461056.07898448518</v>
      </c>
      <c r="U271" s="114">
        <f>Tabela15[[#This Row],[COF_NUTSIII]]/Tabela15[[#This Row],[Total de Alunos]]*Tabela15[[#This Row],[TtAlunos_Básico]]</f>
        <v>6904.2907193229894</v>
      </c>
      <c r="V271" s="114">
        <f>Tabela15[[#This Row],[COF_NUTSIII+MUN]]/Tabela15[[#This Row],[Total de Alunos]]*Tabela15[[#This Row],[TtAlunos_Básico]]</f>
        <v>467960.36970380816</v>
      </c>
      <c r="W271" s="114">
        <f>Tabela15[[#This Row],[COF_MUN]]/Tabela15[[#This Row],[Total de Alunos]]*Tabela15[[#This Row],[TtAlunos_Secundário]]</f>
        <v>200987.45416078984</v>
      </c>
      <c r="X271" s="114">
        <f>Tabela15[[#This Row],[COF_NUTSIII]]/Tabela15[[#This Row],[Total de Alunos]]*Tabela15[[#This Row],[TtAlunos_Secundário]]</f>
        <v>3009.7766361071926</v>
      </c>
      <c r="Y271" s="114">
        <f>Tabela15[[#This Row],[COF_NUTSIII+MUN]]/Tabela15[[#This Row],[Total de Alunos]]*Tabela15[[#This Row],[TtAlunos_Secundário]]</f>
        <v>203997.23079689703</v>
      </c>
      <c r="AA271" s="146"/>
    </row>
    <row r="272" spans="1:27" x14ac:dyDescent="0.3">
      <c r="A272" s="76">
        <v>816</v>
      </c>
      <c r="B272" s="76" t="s">
        <v>350</v>
      </c>
      <c r="C272" s="76" t="s">
        <v>353</v>
      </c>
      <c r="D272" s="76" t="s">
        <v>321</v>
      </c>
      <c r="E272" s="76" t="s">
        <v>377</v>
      </c>
      <c r="F272" s="76" t="s">
        <v>321</v>
      </c>
      <c r="G272" s="76">
        <v>150</v>
      </c>
      <c r="H272" s="76" t="s">
        <v>378</v>
      </c>
      <c r="I272" s="76" t="s">
        <v>392</v>
      </c>
      <c r="J272" s="118">
        <v>0</v>
      </c>
      <c r="K272" s="119">
        <v>0</v>
      </c>
      <c r="L272" s="120">
        <v>0</v>
      </c>
      <c r="M272" s="128">
        <v>431</v>
      </c>
      <c r="N272" s="129">
        <v>1805</v>
      </c>
      <c r="O272" s="129">
        <v>742</v>
      </c>
      <c r="P272" s="130">
        <v>2978</v>
      </c>
      <c r="Q272" s="114">
        <f>Tabela15[[#This Row],[COF_MUN]]/Tabela15[[#This Row],[Total de Alunos]]*Tabela15[[#This Row],[TtAlunosPré]]</f>
        <v>0</v>
      </c>
      <c r="R272" s="114">
        <f>Tabela15[[#This Row],[COF_NUTSIII]]/Tabela15[[#This Row],[Total de Alunos]]*Tabela15[[#This Row],[TtAlunosPré]]</f>
        <v>0</v>
      </c>
      <c r="S272" s="114">
        <f>Tabela15[[#This Row],[COF_NUTSIII+MUN]]/Tabela15[[#This Row],[Total de Alunos]]*Tabela15[[#This Row],[TtAlunosPré]]</f>
        <v>0</v>
      </c>
      <c r="T272" s="114">
        <f>Tabela15[[#This Row],[COF_MUN]]/Tabela15[[#This Row],[Total de Alunos]]*Tabela15[[#This Row],[TtAlunos_Básico]]</f>
        <v>0</v>
      </c>
      <c r="U272" s="114">
        <f>Tabela15[[#This Row],[COF_NUTSIII]]/Tabela15[[#This Row],[Total de Alunos]]*Tabela15[[#This Row],[TtAlunos_Básico]]</f>
        <v>0</v>
      </c>
      <c r="V272" s="114">
        <f>Tabela15[[#This Row],[COF_NUTSIII+MUN]]/Tabela15[[#This Row],[Total de Alunos]]*Tabela15[[#This Row],[TtAlunos_Básico]]</f>
        <v>0</v>
      </c>
      <c r="W272" s="114">
        <f>Tabela15[[#This Row],[COF_MUN]]/Tabela15[[#This Row],[Total de Alunos]]*Tabela15[[#This Row],[TtAlunos_Secundário]]</f>
        <v>0</v>
      </c>
      <c r="X272" s="114">
        <f>Tabela15[[#This Row],[COF_NUTSIII]]/Tabela15[[#This Row],[Total de Alunos]]*Tabela15[[#This Row],[TtAlunos_Secundário]]</f>
        <v>0</v>
      </c>
      <c r="Y272" s="114">
        <f>Tabela15[[#This Row],[COF_NUTSIII+MUN]]/Tabela15[[#This Row],[Total de Alunos]]*Tabela15[[#This Row],[TtAlunos_Secundário]]</f>
        <v>0</v>
      </c>
      <c r="AA272" s="146"/>
    </row>
    <row r="273" spans="1:27" x14ac:dyDescent="0.3">
      <c r="A273" s="76">
        <v>511</v>
      </c>
      <c r="B273" s="76" t="s">
        <v>350</v>
      </c>
      <c r="C273" s="76" t="s">
        <v>353</v>
      </c>
      <c r="D273" s="76" t="s">
        <v>484</v>
      </c>
      <c r="E273" s="76" t="s">
        <v>485</v>
      </c>
      <c r="F273" s="76" t="s">
        <v>328</v>
      </c>
      <c r="G273" s="76" t="s">
        <v>306</v>
      </c>
      <c r="H273" s="76" t="s">
        <v>486</v>
      </c>
      <c r="I273" s="76" t="s">
        <v>491</v>
      </c>
      <c r="J273" s="118">
        <v>0</v>
      </c>
      <c r="K273" s="119">
        <v>369731.88500000001</v>
      </c>
      <c r="L273" s="120">
        <v>369731.88500000001</v>
      </c>
      <c r="M273" s="128">
        <v>60</v>
      </c>
      <c r="N273" s="129">
        <v>162</v>
      </c>
      <c r="O273" s="129">
        <v>0</v>
      </c>
      <c r="P273" s="130">
        <v>222</v>
      </c>
      <c r="Q273" s="114">
        <f>Tabela15[[#This Row],[COF_MUN]]/Tabela15[[#This Row],[Total de Alunos]]*Tabela15[[#This Row],[TtAlunosPré]]</f>
        <v>0</v>
      </c>
      <c r="R273" s="114">
        <f>Tabela15[[#This Row],[COF_NUTSIII]]/Tabela15[[#This Row],[Total de Alunos]]*Tabela15[[#This Row],[TtAlunosPré]]</f>
        <v>99927.536486486497</v>
      </c>
      <c r="S273" s="114">
        <f>Tabela15[[#This Row],[COF_NUTSIII+MUN]]/Tabela15[[#This Row],[Total de Alunos]]*Tabela15[[#This Row],[TtAlunosPré]]</f>
        <v>99927.536486486497</v>
      </c>
      <c r="T273" s="114">
        <f>Tabela15[[#This Row],[COF_MUN]]/Tabela15[[#This Row],[Total de Alunos]]*Tabela15[[#This Row],[TtAlunos_Básico]]</f>
        <v>0</v>
      </c>
      <c r="U273" s="114">
        <f>Tabela15[[#This Row],[COF_NUTSIII]]/Tabela15[[#This Row],[Total de Alunos]]*Tabela15[[#This Row],[TtAlunos_Básico]]</f>
        <v>269804.34851351351</v>
      </c>
      <c r="V273" s="114">
        <f>Tabela15[[#This Row],[COF_NUTSIII+MUN]]/Tabela15[[#This Row],[Total de Alunos]]*Tabela15[[#This Row],[TtAlunos_Básico]]</f>
        <v>269804.34851351351</v>
      </c>
      <c r="W273" s="114">
        <f>Tabela15[[#This Row],[COF_MUN]]/Tabela15[[#This Row],[Total de Alunos]]*Tabela15[[#This Row],[TtAlunos_Secundário]]</f>
        <v>0</v>
      </c>
      <c r="X273" s="114">
        <f>Tabela15[[#This Row],[COF_NUTSIII]]/Tabela15[[#This Row],[Total de Alunos]]*Tabela15[[#This Row],[TtAlunos_Secundário]]</f>
        <v>0</v>
      </c>
      <c r="Y273" s="114">
        <f>Tabela15[[#This Row],[COF_NUTSIII+MUN]]/Tabela15[[#This Row],[Total de Alunos]]*Tabela15[[#This Row],[TtAlunos_Secundário]]</f>
        <v>0</v>
      </c>
      <c r="AA273" s="146"/>
    </row>
    <row r="274" spans="1:27" x14ac:dyDescent="0.3">
      <c r="A274" s="76">
        <v>313</v>
      </c>
      <c r="B274" s="76" t="s">
        <v>350</v>
      </c>
      <c r="C274" s="76" t="s">
        <v>353</v>
      </c>
      <c r="D274" s="76" t="s">
        <v>408</v>
      </c>
      <c r="E274" s="76" t="s">
        <v>409</v>
      </c>
      <c r="F274" s="76" t="s">
        <v>330</v>
      </c>
      <c r="G274" s="76">
        <v>112</v>
      </c>
      <c r="H274" s="76" t="s">
        <v>463</v>
      </c>
      <c r="I274" s="76" t="s">
        <v>511</v>
      </c>
      <c r="J274" s="118">
        <v>387557.99</v>
      </c>
      <c r="K274" s="119">
        <v>44429.640000000007</v>
      </c>
      <c r="L274" s="120">
        <v>431987.63</v>
      </c>
      <c r="M274" s="128">
        <v>1100</v>
      </c>
      <c r="N274" s="129">
        <v>3709</v>
      </c>
      <c r="O274" s="129">
        <v>1436</v>
      </c>
      <c r="P274" s="130">
        <v>6245</v>
      </c>
      <c r="Q274" s="114">
        <f>Tabela15[[#This Row],[COF_MUN]]/Tabela15[[#This Row],[Total de Alunos]]*Tabela15[[#This Row],[TtAlunosPré]]</f>
        <v>68264.818094475573</v>
      </c>
      <c r="R274" s="114">
        <f>Tabela15[[#This Row],[COF_NUTSIII]]/Tabela15[[#This Row],[Total de Alunos]]*Tabela15[[#This Row],[TtAlunosPré]]</f>
        <v>7825.8773418735</v>
      </c>
      <c r="S274" s="114">
        <f>Tabela15[[#This Row],[COF_NUTSIII+MUN]]/Tabela15[[#This Row],[Total de Alunos]]*Tabela15[[#This Row],[TtAlunosPré]]</f>
        <v>76090.69543634908</v>
      </c>
      <c r="T274" s="114">
        <f>Tabela15[[#This Row],[COF_MUN]]/Tabela15[[#This Row],[Total de Alunos]]*Tabela15[[#This Row],[TtAlunos_Básico]]</f>
        <v>230176.55482946357</v>
      </c>
      <c r="U274" s="114">
        <f>Tabela15[[#This Row],[COF_NUTSIII]]/Tabela15[[#This Row],[Total de Alunos]]*Tabela15[[#This Row],[TtAlunos_Básico]]</f>
        <v>26387.43551000801</v>
      </c>
      <c r="V274" s="114">
        <f>Tabela15[[#This Row],[COF_NUTSIII+MUN]]/Tabela15[[#This Row],[Total de Alunos]]*Tabela15[[#This Row],[TtAlunos_Básico]]</f>
        <v>256563.99033947158</v>
      </c>
      <c r="W274" s="114">
        <f>Tabela15[[#This Row],[COF_MUN]]/Tabela15[[#This Row],[Total de Alunos]]*Tabela15[[#This Row],[TtAlunos_Secundário]]</f>
        <v>89116.617076060837</v>
      </c>
      <c r="X274" s="114">
        <f>Tabela15[[#This Row],[COF_NUTSIII]]/Tabela15[[#This Row],[Total de Alunos]]*Tabela15[[#This Row],[TtAlunos_Secundário]]</f>
        <v>10216.327148118497</v>
      </c>
      <c r="Y274" s="114">
        <f>Tabela15[[#This Row],[COF_NUTSIII+MUN]]/Tabela15[[#This Row],[Total de Alunos]]*Tabela15[[#This Row],[TtAlunos_Secundário]]</f>
        <v>99332.944224179344</v>
      </c>
      <c r="AA274" s="146"/>
    </row>
    <row r="275" spans="1:27" x14ac:dyDescent="0.3">
      <c r="A275" s="76">
        <v>714</v>
      </c>
      <c r="B275" s="76" t="s">
        <v>350</v>
      </c>
      <c r="C275" s="76" t="s">
        <v>353</v>
      </c>
      <c r="D275" s="76" t="s">
        <v>354</v>
      </c>
      <c r="E275" s="76" t="s">
        <v>355</v>
      </c>
      <c r="F275" s="76" t="s">
        <v>319</v>
      </c>
      <c r="G275" s="76">
        <v>187</v>
      </c>
      <c r="H275" s="76" t="s">
        <v>356</v>
      </c>
      <c r="I275" s="76" t="s">
        <v>369</v>
      </c>
      <c r="J275" s="118">
        <v>0</v>
      </c>
      <c r="K275" s="119">
        <v>40190.05071428571</v>
      </c>
      <c r="L275" s="120">
        <v>40190.05071428571</v>
      </c>
      <c r="M275" s="128">
        <v>171</v>
      </c>
      <c r="N275" s="129">
        <v>578</v>
      </c>
      <c r="O275" s="129">
        <v>325</v>
      </c>
      <c r="P275" s="130">
        <v>1074</v>
      </c>
      <c r="Q275" s="114">
        <f>Tabela15[[#This Row],[COF_MUN]]/Tabela15[[#This Row],[Total de Alunos]]*Tabela15[[#This Row],[TtAlunosPré]]</f>
        <v>0</v>
      </c>
      <c r="R275" s="114">
        <f>Tabela15[[#This Row],[COF_NUTSIII]]/Tabela15[[#This Row],[Total de Alunos]]*Tabela15[[#This Row],[TtAlunosPré]]</f>
        <v>6398.9745550678363</v>
      </c>
      <c r="S275" s="114">
        <f>Tabela15[[#This Row],[COF_NUTSIII+MUN]]/Tabela15[[#This Row],[Total de Alunos]]*Tabela15[[#This Row],[TtAlunosPré]]</f>
        <v>6398.9745550678363</v>
      </c>
      <c r="T275" s="114">
        <f>Tabela15[[#This Row],[COF_MUN]]/Tabela15[[#This Row],[Total de Alunos]]*Tabela15[[#This Row],[TtAlunos_Básico]]</f>
        <v>0</v>
      </c>
      <c r="U275" s="114">
        <f>Tabela15[[#This Row],[COF_NUTSIII]]/Tabela15[[#This Row],[Total de Alunos]]*Tabela15[[#This Row],[TtAlunos_Básico]]</f>
        <v>21629.282414205903</v>
      </c>
      <c r="V275" s="114">
        <f>Tabela15[[#This Row],[COF_NUTSIII+MUN]]/Tabela15[[#This Row],[Total de Alunos]]*Tabela15[[#This Row],[TtAlunos_Básico]]</f>
        <v>21629.282414205903</v>
      </c>
      <c r="W275" s="114">
        <f>Tabela15[[#This Row],[COF_MUN]]/Tabela15[[#This Row],[Total de Alunos]]*Tabela15[[#This Row],[TtAlunos_Secundário]]</f>
        <v>0</v>
      </c>
      <c r="X275" s="114">
        <f>Tabela15[[#This Row],[COF_NUTSIII]]/Tabela15[[#This Row],[Total de Alunos]]*Tabela15[[#This Row],[TtAlunos_Secundário]]</f>
        <v>12161.79374501197</v>
      </c>
      <c r="Y275" s="114">
        <f>Tabela15[[#This Row],[COF_NUTSIII+MUN]]/Tabela15[[#This Row],[Total de Alunos]]*Tabela15[[#This Row],[TtAlunos_Secundário]]</f>
        <v>12161.79374501197</v>
      </c>
      <c r="AA275" s="146"/>
    </row>
    <row r="276" spans="1:27" x14ac:dyDescent="0.3">
      <c r="A276" s="76">
        <v>411</v>
      </c>
      <c r="B276" s="76" t="s">
        <v>350</v>
      </c>
      <c r="C276" s="76" t="s">
        <v>353</v>
      </c>
      <c r="D276" s="76" t="s">
        <v>408</v>
      </c>
      <c r="E276" s="76" t="s">
        <v>409</v>
      </c>
      <c r="F276" s="76" t="s">
        <v>339</v>
      </c>
      <c r="G276" s="76" t="s">
        <v>298</v>
      </c>
      <c r="H276" s="76" t="s">
        <v>515</v>
      </c>
      <c r="I276" s="76" t="s">
        <v>624</v>
      </c>
      <c r="J276" s="118">
        <v>346168.45</v>
      </c>
      <c r="K276" s="119">
        <v>232016.48111111112</v>
      </c>
      <c r="L276" s="120">
        <v>578184.93111111107</v>
      </c>
      <c r="M276" s="128">
        <v>51</v>
      </c>
      <c r="N276" s="129">
        <v>179</v>
      </c>
      <c r="O276" s="129">
        <v>0</v>
      </c>
      <c r="P276" s="130">
        <v>230</v>
      </c>
      <c r="Q276" s="114">
        <f>Tabela15[[#This Row],[COF_MUN]]/Tabela15[[#This Row],[Total de Alunos]]*Tabela15[[#This Row],[TtAlunosPré]]</f>
        <v>76759.091086956527</v>
      </c>
      <c r="R276" s="114">
        <f>Tabela15[[#This Row],[COF_NUTSIII]]/Tabela15[[#This Row],[Total de Alunos]]*Tabela15[[#This Row],[TtAlunosPré]]</f>
        <v>51447.132768115946</v>
      </c>
      <c r="S276" s="114">
        <f>Tabela15[[#This Row],[COF_NUTSIII+MUN]]/Tabela15[[#This Row],[Total de Alunos]]*Tabela15[[#This Row],[TtAlunosPré]]</f>
        <v>128206.22385507246</v>
      </c>
      <c r="T276" s="114">
        <f>Tabela15[[#This Row],[COF_MUN]]/Tabela15[[#This Row],[Total de Alunos]]*Tabela15[[#This Row],[TtAlunos_Básico]]</f>
        <v>269409.35891304346</v>
      </c>
      <c r="U276" s="114">
        <f>Tabela15[[#This Row],[COF_NUTSIII]]/Tabela15[[#This Row],[Total de Alunos]]*Tabela15[[#This Row],[TtAlunos_Básico]]</f>
        <v>180569.34834299516</v>
      </c>
      <c r="V276" s="114">
        <f>Tabela15[[#This Row],[COF_NUTSIII+MUN]]/Tabela15[[#This Row],[Total de Alunos]]*Tabela15[[#This Row],[TtAlunos_Básico]]</f>
        <v>449978.70725603862</v>
      </c>
      <c r="W276" s="114">
        <f>Tabela15[[#This Row],[COF_MUN]]/Tabela15[[#This Row],[Total de Alunos]]*Tabela15[[#This Row],[TtAlunos_Secundário]]</f>
        <v>0</v>
      </c>
      <c r="X276" s="114">
        <f>Tabela15[[#This Row],[COF_NUTSIII]]/Tabela15[[#This Row],[Total de Alunos]]*Tabela15[[#This Row],[TtAlunos_Secundário]]</f>
        <v>0</v>
      </c>
      <c r="Y276" s="114">
        <f>Tabela15[[#This Row],[COF_NUTSIII+MUN]]/Tabela15[[#This Row],[Total de Alunos]]*Tabela15[[#This Row],[TtAlunos_Secundário]]</f>
        <v>0</v>
      </c>
      <c r="AA276" s="146"/>
    </row>
    <row r="277" spans="1:27" x14ac:dyDescent="0.3">
      <c r="A277" s="76">
        <v>412</v>
      </c>
      <c r="B277" s="76" t="s">
        <v>350</v>
      </c>
      <c r="C277" s="76" t="s">
        <v>353</v>
      </c>
      <c r="D277" s="76" t="s">
        <v>408</v>
      </c>
      <c r="E277" s="76" t="s">
        <v>409</v>
      </c>
      <c r="F277" s="76" t="s">
        <v>339</v>
      </c>
      <c r="G277" s="76" t="s">
        <v>298</v>
      </c>
      <c r="H277" s="76" t="s">
        <v>515</v>
      </c>
      <c r="I277" s="76" t="s">
        <v>625</v>
      </c>
      <c r="J277" s="118">
        <v>443918.45</v>
      </c>
      <c r="K277" s="119">
        <v>232016.48111111112</v>
      </c>
      <c r="L277" s="120">
        <v>675934.93111111107</v>
      </c>
      <c r="M277" s="128">
        <v>105</v>
      </c>
      <c r="N277" s="129">
        <v>335</v>
      </c>
      <c r="O277" s="129">
        <v>105</v>
      </c>
      <c r="P277" s="130">
        <v>545</v>
      </c>
      <c r="Q277" s="114">
        <f>Tabela15[[#This Row],[COF_MUN]]/Tabela15[[#This Row],[Total de Alunos]]*Tabela15[[#This Row],[TtAlunosPré]]</f>
        <v>85525.572935779826</v>
      </c>
      <c r="R277" s="114">
        <f>Tabela15[[#This Row],[COF_NUTSIII]]/Tabela15[[#This Row],[Total de Alunos]]*Tabela15[[#This Row],[TtAlunosPré]]</f>
        <v>44700.422966360857</v>
      </c>
      <c r="S277" s="114">
        <f>Tabela15[[#This Row],[COF_NUTSIII+MUN]]/Tabela15[[#This Row],[Total de Alunos]]*Tabela15[[#This Row],[TtAlunosPré]]</f>
        <v>130225.99590214065</v>
      </c>
      <c r="T277" s="114">
        <f>Tabela15[[#This Row],[COF_MUN]]/Tabela15[[#This Row],[Total de Alunos]]*Tabela15[[#This Row],[TtAlunos_Básico]]</f>
        <v>272867.30412844039</v>
      </c>
      <c r="U277" s="114">
        <f>Tabela15[[#This Row],[COF_NUTSIII]]/Tabela15[[#This Row],[Total de Alunos]]*Tabela15[[#This Row],[TtAlunos_Básico]]</f>
        <v>142615.63517838941</v>
      </c>
      <c r="V277" s="114">
        <f>Tabela15[[#This Row],[COF_NUTSIII+MUN]]/Tabela15[[#This Row],[Total de Alunos]]*Tabela15[[#This Row],[TtAlunos_Básico]]</f>
        <v>415482.93930682971</v>
      </c>
      <c r="W277" s="114">
        <f>Tabela15[[#This Row],[COF_MUN]]/Tabela15[[#This Row],[Total de Alunos]]*Tabela15[[#This Row],[TtAlunos_Secundário]]</f>
        <v>85525.572935779826</v>
      </c>
      <c r="X277" s="114">
        <f>Tabela15[[#This Row],[COF_NUTSIII]]/Tabela15[[#This Row],[Total de Alunos]]*Tabela15[[#This Row],[TtAlunos_Secundário]]</f>
        <v>44700.422966360857</v>
      </c>
      <c r="Y277" s="114">
        <f>Tabela15[[#This Row],[COF_NUTSIII+MUN]]/Tabela15[[#This Row],[Total de Alunos]]*Tabela15[[#This Row],[TtAlunos_Secundário]]</f>
        <v>130225.99590214065</v>
      </c>
      <c r="AA277" s="146"/>
    </row>
    <row r="278" spans="1:27" x14ac:dyDescent="0.3">
      <c r="A278" s="76">
        <v>1823</v>
      </c>
      <c r="B278" s="76" t="s">
        <v>350</v>
      </c>
      <c r="C278" s="76" t="s">
        <v>353</v>
      </c>
      <c r="D278" s="76" t="s">
        <v>484</v>
      </c>
      <c r="E278" s="76" t="s">
        <v>485</v>
      </c>
      <c r="F278" s="76" t="s">
        <v>340</v>
      </c>
      <c r="G278" s="76" t="s">
        <v>316</v>
      </c>
      <c r="H278" s="76" t="s">
        <v>513</v>
      </c>
      <c r="I278" s="76" t="s">
        <v>513</v>
      </c>
      <c r="J278" s="118">
        <v>0</v>
      </c>
      <c r="K278" s="119">
        <v>341568.78571428574</v>
      </c>
      <c r="L278" s="120">
        <v>341568.78571428574</v>
      </c>
      <c r="M278" s="128">
        <v>2492</v>
      </c>
      <c r="N278" s="129">
        <v>8889</v>
      </c>
      <c r="O278" s="129">
        <v>3612</v>
      </c>
      <c r="P278" s="130">
        <v>14993</v>
      </c>
      <c r="Q278" s="114">
        <f>Tabela15[[#This Row],[COF_MUN]]/Tabela15[[#This Row],[Total de Alunos]]*Tabela15[[#This Row],[TtAlunosPré]]</f>
        <v>0</v>
      </c>
      <c r="R278" s="114">
        <f>Tabela15[[#This Row],[COF_NUTSIII]]/Tabela15[[#This Row],[Total de Alunos]]*Tabela15[[#This Row],[TtAlunosPré]]</f>
        <v>56772.454745547926</v>
      </c>
      <c r="S278" s="114">
        <f>Tabela15[[#This Row],[COF_NUTSIII+MUN]]/Tabela15[[#This Row],[Total de Alunos]]*Tabela15[[#This Row],[TtAlunosPré]]</f>
        <v>56772.454745547926</v>
      </c>
      <c r="T278" s="114">
        <f>Tabela15[[#This Row],[COF_MUN]]/Tabela15[[#This Row],[Total de Alunos]]*Tabela15[[#This Row],[TtAlunos_Básico]]</f>
        <v>0</v>
      </c>
      <c r="U278" s="114">
        <f>Tabela15[[#This Row],[COF_NUTSIII]]/Tabela15[[#This Row],[Total de Alunos]]*Tabela15[[#This Row],[TtAlunos_Básico]]</f>
        <v>202508.16622519083</v>
      </c>
      <c r="V278" s="114">
        <f>Tabela15[[#This Row],[COF_NUTSIII+MUN]]/Tabela15[[#This Row],[Total de Alunos]]*Tabela15[[#This Row],[TtAlunos_Básico]]</f>
        <v>202508.16622519083</v>
      </c>
      <c r="W278" s="114">
        <f>Tabela15[[#This Row],[COF_MUN]]/Tabela15[[#This Row],[Total de Alunos]]*Tabela15[[#This Row],[TtAlunos_Secundário]]</f>
        <v>0</v>
      </c>
      <c r="X278" s="114">
        <f>Tabela15[[#This Row],[COF_NUTSIII]]/Tabela15[[#This Row],[Total de Alunos]]*Tabela15[[#This Row],[TtAlunos_Secundário]]</f>
        <v>82288.164743546993</v>
      </c>
      <c r="Y278" s="114">
        <f>Tabela15[[#This Row],[COF_NUTSIII+MUN]]/Tabela15[[#This Row],[Total de Alunos]]*Tabela15[[#This Row],[TtAlunos_Secundário]]</f>
        <v>82288.164743546993</v>
      </c>
      <c r="AA278" s="146"/>
    </row>
    <row r="279" spans="1:27" x14ac:dyDescent="0.3">
      <c r="A279" s="76">
        <v>314</v>
      </c>
      <c r="B279" s="76" t="s">
        <v>350</v>
      </c>
      <c r="C279" s="76" t="s">
        <v>353</v>
      </c>
      <c r="D279" s="76" t="s">
        <v>408</v>
      </c>
      <c r="E279" s="76" t="s">
        <v>409</v>
      </c>
      <c r="F279" s="76" t="s">
        <v>326</v>
      </c>
      <c r="G279" s="76">
        <v>119</v>
      </c>
      <c r="H279" s="76" t="s">
        <v>463</v>
      </c>
      <c r="I279" s="76" t="s">
        <v>471</v>
      </c>
      <c r="J279" s="118">
        <v>0</v>
      </c>
      <c r="K279" s="119">
        <v>425629.25624999998</v>
      </c>
      <c r="L279" s="120">
        <v>425629.25624999998</v>
      </c>
      <c r="M279" s="128">
        <v>536</v>
      </c>
      <c r="N279" s="129">
        <v>2058</v>
      </c>
      <c r="O279" s="129">
        <v>609</v>
      </c>
      <c r="P279" s="130">
        <v>3203</v>
      </c>
      <c r="Q279" s="114">
        <f>Tabela15[[#This Row],[COF_MUN]]/Tabela15[[#This Row],[Total de Alunos]]*Tabela15[[#This Row],[TtAlunosPré]]</f>
        <v>0</v>
      </c>
      <c r="R279" s="114">
        <f>Tabela15[[#This Row],[COF_NUTSIII]]/Tabela15[[#This Row],[Total de Alunos]]*Tabela15[[#This Row],[TtAlunosPré]]</f>
        <v>71226.12592881672</v>
      </c>
      <c r="S279" s="114">
        <f>Tabela15[[#This Row],[COF_NUTSIII+MUN]]/Tabela15[[#This Row],[Total de Alunos]]*Tabela15[[#This Row],[TtAlunosPré]]</f>
        <v>71226.12592881672</v>
      </c>
      <c r="T279" s="114">
        <f>Tabela15[[#This Row],[COF_MUN]]/Tabela15[[#This Row],[Total de Alunos]]*Tabela15[[#This Row],[TtAlunos_Básico]]</f>
        <v>0</v>
      </c>
      <c r="U279" s="114">
        <f>Tabela15[[#This Row],[COF_NUTSIII]]/Tabela15[[#This Row],[Total de Alunos]]*Tabela15[[#This Row],[TtAlunos_Básico]]</f>
        <v>273476.43127146421</v>
      </c>
      <c r="V279" s="114">
        <f>Tabela15[[#This Row],[COF_NUTSIII+MUN]]/Tabela15[[#This Row],[Total de Alunos]]*Tabela15[[#This Row],[TtAlunos_Básico]]</f>
        <v>273476.43127146421</v>
      </c>
      <c r="W279" s="114">
        <f>Tabela15[[#This Row],[COF_MUN]]/Tabela15[[#This Row],[Total de Alunos]]*Tabela15[[#This Row],[TtAlunos_Secundário]]</f>
        <v>0</v>
      </c>
      <c r="X279" s="114">
        <f>Tabela15[[#This Row],[COF_NUTSIII]]/Tabela15[[#This Row],[Total de Alunos]]*Tabela15[[#This Row],[TtAlunos_Secundário]]</f>
        <v>80926.699049718998</v>
      </c>
      <c r="Y279" s="114">
        <f>Tabela15[[#This Row],[COF_NUTSIII+MUN]]/Tabela15[[#This Row],[Total de Alunos]]*Tabela15[[#This Row],[TtAlunos_Secundário]]</f>
        <v>80926.699049718998</v>
      </c>
      <c r="AA279" s="146"/>
    </row>
    <row r="280" spans="1:27" ht="15" thickBot="1" x14ac:dyDescent="0.35">
      <c r="A280" s="76">
        <v>1824</v>
      </c>
      <c r="B280" s="76" t="s">
        <v>350</v>
      </c>
      <c r="C280" s="76" t="s">
        <v>353</v>
      </c>
      <c r="D280" s="76" t="s">
        <v>484</v>
      </c>
      <c r="E280" s="76" t="s">
        <v>485</v>
      </c>
      <c r="F280" s="76" t="s">
        <v>340</v>
      </c>
      <c r="G280" s="76" t="s">
        <v>316</v>
      </c>
      <c r="H280" s="76" t="s">
        <v>513</v>
      </c>
      <c r="I280" s="76" t="s">
        <v>638</v>
      </c>
      <c r="J280" s="122">
        <v>0</v>
      </c>
      <c r="K280" s="123">
        <v>341568.78571428574</v>
      </c>
      <c r="L280" s="124">
        <v>341568.78571428574</v>
      </c>
      <c r="M280" s="131">
        <v>209</v>
      </c>
      <c r="N280" s="132">
        <v>654</v>
      </c>
      <c r="O280" s="132">
        <v>365</v>
      </c>
      <c r="P280" s="133">
        <v>1228</v>
      </c>
      <c r="Q280" s="114">
        <f>Tabela15[[#This Row],[COF_MUN]]/Tabela15[[#This Row],[Total de Alunos]]*Tabela15[[#This Row],[TtAlunosPré]]</f>
        <v>0</v>
      </c>
      <c r="R280" s="114">
        <f>Tabela15[[#This Row],[COF_NUTSIII]]/Tabela15[[#This Row],[Total de Alunos]]*Tabela15[[#This Row],[TtAlunosPré]]</f>
        <v>58133.449685900421</v>
      </c>
      <c r="S280" s="114">
        <f>Tabela15[[#This Row],[COF_NUTSIII+MUN]]/Tabela15[[#This Row],[Total de Alunos]]*Tabela15[[#This Row],[TtAlunosPré]]</f>
        <v>58133.449685900421</v>
      </c>
      <c r="T280" s="114">
        <f>Tabela15[[#This Row],[COF_MUN]]/Tabela15[[#This Row],[Total de Alunos]]*Tabela15[[#This Row],[TtAlunos_Básico]]</f>
        <v>0</v>
      </c>
      <c r="U280" s="114">
        <f>Tabela15[[#This Row],[COF_NUTSIII]]/Tabela15[[#This Row],[Total de Alunos]]*Tabela15[[#This Row],[TtAlunos_Básico]]</f>
        <v>181910.4119357841</v>
      </c>
      <c r="V280" s="114">
        <f>Tabela15[[#This Row],[COF_NUTSIII+MUN]]/Tabela15[[#This Row],[Total de Alunos]]*Tabela15[[#This Row],[TtAlunos_Básico]]</f>
        <v>181910.4119357841</v>
      </c>
      <c r="W280" s="114">
        <f>Tabela15[[#This Row],[COF_MUN]]/Tabela15[[#This Row],[Total de Alunos]]*Tabela15[[#This Row],[TtAlunos_Secundário]]</f>
        <v>0</v>
      </c>
      <c r="X280" s="114">
        <f>Tabela15[[#This Row],[COF_NUTSIII]]/Tabela15[[#This Row],[Total de Alunos]]*Tabela15[[#This Row],[TtAlunos_Secundário]]</f>
        <v>101524.92409260121</v>
      </c>
      <c r="Y280" s="114">
        <f>Tabela15[[#This Row],[COF_NUTSIII+MUN]]/Tabela15[[#This Row],[Total de Alunos]]*Tabela15[[#This Row],[TtAlunos_Secundário]]</f>
        <v>101524.92409260121</v>
      </c>
      <c r="AA280" s="146"/>
    </row>
  </sheetData>
  <mergeCells count="3">
    <mergeCell ref="Q1:S1"/>
    <mergeCell ref="T1:V1"/>
    <mergeCell ref="W1:Y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558E9-0EB7-4BBD-AE45-864B469EBECE}">
  <dimension ref="A1:C279"/>
  <sheetViews>
    <sheetView topLeftCell="A40" workbookViewId="0">
      <selection activeCell="C1" sqref="C1"/>
    </sheetView>
  </sheetViews>
  <sheetFormatPr defaultColWidth="9.109375" defaultRowHeight="13.8" x14ac:dyDescent="0.3"/>
  <cols>
    <col min="1" max="1" width="7.44140625" style="6" bestFit="1" customWidth="1"/>
    <col min="2" max="2" width="26" style="1" bestFit="1" customWidth="1"/>
    <col min="3" max="3" width="12.44140625" style="156" bestFit="1" customWidth="1"/>
    <col min="4" max="16384" width="9.109375" style="1"/>
  </cols>
  <sheetData>
    <row r="1" spans="1:3" x14ac:dyDescent="0.3">
      <c r="A1" s="6" t="s">
        <v>0</v>
      </c>
      <c r="B1" s="1" t="s">
        <v>1</v>
      </c>
      <c r="C1" s="156" t="s">
        <v>2</v>
      </c>
    </row>
    <row r="2" spans="1:3" x14ac:dyDescent="0.3">
      <c r="A2" s="6">
        <v>1317</v>
      </c>
      <c r="B2" s="1" t="s">
        <v>3</v>
      </c>
      <c r="C2" s="156">
        <v>1538102.74</v>
      </c>
    </row>
    <row r="3" spans="1:3" x14ac:dyDescent="0.3">
      <c r="A3" s="6">
        <v>1106</v>
      </c>
      <c r="B3" s="1" t="s">
        <v>5</v>
      </c>
      <c r="C3" s="156">
        <v>1477304.06</v>
      </c>
    </row>
    <row r="4" spans="1:3" x14ac:dyDescent="0.3">
      <c r="A4" s="6">
        <v>1703</v>
      </c>
      <c r="B4" s="1" t="s">
        <v>7</v>
      </c>
      <c r="C4" s="156">
        <v>1306605.97</v>
      </c>
    </row>
    <row r="5" spans="1:3" x14ac:dyDescent="0.3">
      <c r="A5" s="6">
        <v>1312</v>
      </c>
      <c r="B5" s="1" t="s">
        <v>9</v>
      </c>
      <c r="C5" s="156">
        <v>1011391.87</v>
      </c>
    </row>
    <row r="6" spans="1:3" x14ac:dyDescent="0.3">
      <c r="A6" s="6">
        <v>1111</v>
      </c>
      <c r="B6" s="1" t="s">
        <v>10</v>
      </c>
      <c r="C6" s="156">
        <v>976891.73</v>
      </c>
    </row>
    <row r="7" spans="1:3" x14ac:dyDescent="0.3">
      <c r="A7" s="6">
        <v>303</v>
      </c>
      <c r="B7" s="1" t="s">
        <v>11</v>
      </c>
      <c r="C7" s="156">
        <v>884416.20000000007</v>
      </c>
    </row>
    <row r="8" spans="1:3" x14ac:dyDescent="0.3">
      <c r="A8" s="6">
        <v>1304</v>
      </c>
      <c r="B8" s="1" t="s">
        <v>13</v>
      </c>
      <c r="C8" s="156">
        <v>874411.01</v>
      </c>
    </row>
    <row r="9" spans="1:3" x14ac:dyDescent="0.3">
      <c r="A9" s="6">
        <v>211</v>
      </c>
      <c r="B9" s="1" t="s">
        <v>14</v>
      </c>
      <c r="C9" s="156">
        <v>868378.63</v>
      </c>
    </row>
    <row r="10" spans="1:3" x14ac:dyDescent="0.3">
      <c r="A10" s="6">
        <v>1107</v>
      </c>
      <c r="B10" s="1" t="s">
        <v>16</v>
      </c>
      <c r="C10" s="156">
        <v>857726.45</v>
      </c>
    </row>
    <row r="11" spans="1:3" x14ac:dyDescent="0.3">
      <c r="A11" s="6">
        <v>1308</v>
      </c>
      <c r="B11" s="1" t="s">
        <v>17</v>
      </c>
      <c r="C11" s="156">
        <v>831648.64</v>
      </c>
    </row>
    <row r="12" spans="1:3" x14ac:dyDescent="0.3">
      <c r="A12" s="6">
        <v>1105</v>
      </c>
      <c r="B12" s="1" t="s">
        <v>18</v>
      </c>
      <c r="C12" s="156">
        <v>808767.37</v>
      </c>
    </row>
    <row r="13" spans="1:3" x14ac:dyDescent="0.3">
      <c r="A13" s="6">
        <v>1714</v>
      </c>
      <c r="B13" s="1" t="s">
        <v>19</v>
      </c>
      <c r="C13" s="156">
        <v>790350</v>
      </c>
    </row>
    <row r="14" spans="1:3" x14ac:dyDescent="0.3">
      <c r="A14" s="6">
        <v>1706</v>
      </c>
      <c r="B14" s="1" t="s">
        <v>21</v>
      </c>
      <c r="C14" s="156">
        <v>765613.18</v>
      </c>
    </row>
    <row r="15" spans="1:3" x14ac:dyDescent="0.3">
      <c r="A15" s="6">
        <v>706</v>
      </c>
      <c r="B15" s="1" t="s">
        <v>22</v>
      </c>
      <c r="C15" s="156">
        <v>756384.4</v>
      </c>
    </row>
    <row r="16" spans="1:3" x14ac:dyDescent="0.3">
      <c r="A16" s="6">
        <v>109</v>
      </c>
      <c r="B16" s="1" t="s">
        <v>24</v>
      </c>
      <c r="C16" s="156">
        <v>754661.2</v>
      </c>
    </row>
    <row r="17" spans="1:3" x14ac:dyDescent="0.3">
      <c r="A17" s="6">
        <v>306</v>
      </c>
      <c r="B17" s="1" t="s">
        <v>25</v>
      </c>
      <c r="C17" s="156">
        <v>735232.39</v>
      </c>
    </row>
    <row r="18" spans="1:3" x14ac:dyDescent="0.3">
      <c r="A18" s="6">
        <v>1213</v>
      </c>
      <c r="B18" s="1" t="s">
        <v>26</v>
      </c>
      <c r="C18" s="156">
        <v>730692.98</v>
      </c>
    </row>
    <row r="19" spans="1:3" x14ac:dyDescent="0.3">
      <c r="A19" s="6">
        <v>1609</v>
      </c>
      <c r="B19" s="1" t="s">
        <v>28</v>
      </c>
      <c r="C19" s="156">
        <v>722395.8</v>
      </c>
    </row>
    <row r="20" spans="1:3" x14ac:dyDescent="0.3">
      <c r="A20" s="6">
        <v>302</v>
      </c>
      <c r="B20" s="1" t="s">
        <v>30</v>
      </c>
      <c r="C20" s="156">
        <v>712882.64</v>
      </c>
    </row>
    <row r="21" spans="1:3" x14ac:dyDescent="0.3">
      <c r="A21" s="6">
        <v>1306</v>
      </c>
      <c r="B21" s="1" t="s">
        <v>31</v>
      </c>
      <c r="C21" s="156">
        <v>707348.17</v>
      </c>
    </row>
    <row r="22" spans="1:3" x14ac:dyDescent="0.3">
      <c r="A22" s="6">
        <v>205</v>
      </c>
      <c r="B22" s="1" t="s">
        <v>32</v>
      </c>
      <c r="C22" s="156">
        <v>701089.37</v>
      </c>
    </row>
    <row r="23" spans="1:3" x14ac:dyDescent="0.3">
      <c r="A23" s="6">
        <v>1712</v>
      </c>
      <c r="B23" s="1" t="s">
        <v>34</v>
      </c>
      <c r="C23" s="156">
        <v>621272.85</v>
      </c>
    </row>
    <row r="24" spans="1:3" x14ac:dyDescent="0.3">
      <c r="A24" s="6">
        <v>1713</v>
      </c>
      <c r="B24" s="1" t="s">
        <v>35</v>
      </c>
      <c r="C24" s="156">
        <v>611728.68000000005</v>
      </c>
    </row>
    <row r="25" spans="1:3" x14ac:dyDescent="0.3">
      <c r="A25" s="6">
        <v>1509</v>
      </c>
      <c r="B25" s="1" t="s">
        <v>36</v>
      </c>
      <c r="C25" s="156">
        <v>596901.44999999995</v>
      </c>
    </row>
    <row r="26" spans="1:3" x14ac:dyDescent="0.3">
      <c r="A26" s="6">
        <v>1207</v>
      </c>
      <c r="B26" s="1" t="s">
        <v>37</v>
      </c>
      <c r="C26" s="156">
        <v>596780.74</v>
      </c>
    </row>
    <row r="27" spans="1:3" x14ac:dyDescent="0.3">
      <c r="A27" s="6">
        <v>1114</v>
      </c>
      <c r="B27" s="1" t="s">
        <v>38</v>
      </c>
      <c r="C27" s="156">
        <v>583238.88</v>
      </c>
    </row>
    <row r="28" spans="1:3" x14ac:dyDescent="0.3">
      <c r="A28" s="6">
        <v>1507</v>
      </c>
      <c r="B28" s="1" t="s">
        <v>39</v>
      </c>
      <c r="C28" s="156">
        <v>550005.25</v>
      </c>
    </row>
    <row r="29" spans="1:3" x14ac:dyDescent="0.3">
      <c r="A29" s="6">
        <v>1805</v>
      </c>
      <c r="B29" s="1" t="s">
        <v>40</v>
      </c>
      <c r="C29" s="156">
        <v>518643.31</v>
      </c>
    </row>
    <row r="30" spans="1:3" x14ac:dyDescent="0.3">
      <c r="A30" s="6">
        <v>1110</v>
      </c>
      <c r="B30" s="1" t="s">
        <v>41</v>
      </c>
      <c r="C30" s="156">
        <v>516210.83</v>
      </c>
    </row>
    <row r="31" spans="1:3" x14ac:dyDescent="0.3">
      <c r="A31" s="6">
        <v>1512</v>
      </c>
      <c r="B31" s="1" t="s">
        <v>42</v>
      </c>
      <c r="C31" s="156">
        <v>513706.82</v>
      </c>
    </row>
    <row r="32" spans="1:3" x14ac:dyDescent="0.3">
      <c r="A32" s="6">
        <v>402</v>
      </c>
      <c r="B32" s="1" t="s">
        <v>43</v>
      </c>
      <c r="C32" s="156">
        <v>510728.85</v>
      </c>
    </row>
    <row r="33" spans="1:3" x14ac:dyDescent="0.3">
      <c r="A33" s="6">
        <v>1115</v>
      </c>
      <c r="B33" s="1" t="s">
        <v>45</v>
      </c>
      <c r="C33" s="156">
        <v>505660.63</v>
      </c>
    </row>
    <row r="34" spans="1:3" x14ac:dyDescent="0.3">
      <c r="A34" s="6">
        <v>1607</v>
      </c>
      <c r="B34" s="1" t="s">
        <v>46</v>
      </c>
      <c r="C34" s="156">
        <v>503307.1</v>
      </c>
    </row>
    <row r="35" spans="1:3" x14ac:dyDescent="0.3">
      <c r="A35" s="6">
        <v>1315</v>
      </c>
      <c r="B35" s="1" t="s">
        <v>47</v>
      </c>
      <c r="C35" s="156">
        <v>501609.23</v>
      </c>
    </row>
    <row r="36" spans="1:3" x14ac:dyDescent="0.3">
      <c r="A36" s="6">
        <v>1510</v>
      </c>
      <c r="B36" s="1" t="s">
        <v>48</v>
      </c>
      <c r="C36" s="156">
        <v>499277.4</v>
      </c>
    </row>
    <row r="37" spans="1:3" x14ac:dyDescent="0.3">
      <c r="A37" s="6">
        <v>312</v>
      </c>
      <c r="B37" s="1" t="s">
        <v>49</v>
      </c>
      <c r="C37" s="156">
        <v>491604.41000000003</v>
      </c>
    </row>
    <row r="38" spans="1:3" x14ac:dyDescent="0.3">
      <c r="A38" s="6">
        <v>1503</v>
      </c>
      <c r="B38" s="1" t="s">
        <v>51</v>
      </c>
      <c r="C38" s="156">
        <v>483401</v>
      </c>
    </row>
    <row r="39" spans="1:3" x14ac:dyDescent="0.3">
      <c r="A39" s="6">
        <v>1310</v>
      </c>
      <c r="B39" s="1" t="s">
        <v>52</v>
      </c>
      <c r="C39" s="156">
        <v>482126.94</v>
      </c>
    </row>
    <row r="40" spans="1:3" x14ac:dyDescent="0.3">
      <c r="A40" s="6">
        <v>213</v>
      </c>
      <c r="B40" s="1" t="s">
        <v>53</v>
      </c>
      <c r="C40" s="156">
        <v>475600</v>
      </c>
    </row>
    <row r="41" spans="1:3" x14ac:dyDescent="0.3">
      <c r="A41" s="6">
        <v>412</v>
      </c>
      <c r="B41" s="1" t="s">
        <v>54</v>
      </c>
      <c r="C41" s="156">
        <v>443918.45</v>
      </c>
    </row>
    <row r="42" spans="1:3" x14ac:dyDescent="0.3">
      <c r="A42" s="6">
        <v>1116</v>
      </c>
      <c r="B42" s="1" t="s">
        <v>55</v>
      </c>
      <c r="C42" s="156">
        <v>440990</v>
      </c>
    </row>
    <row r="43" spans="1:3" x14ac:dyDescent="0.3">
      <c r="A43" s="6">
        <v>1316</v>
      </c>
      <c r="B43" s="1" t="s">
        <v>56</v>
      </c>
      <c r="C43" s="156">
        <v>427449.48</v>
      </c>
    </row>
    <row r="44" spans="1:3" x14ac:dyDescent="0.3">
      <c r="A44" s="6">
        <v>1414</v>
      </c>
      <c r="B44" s="1" t="s">
        <v>57</v>
      </c>
      <c r="C44" s="156">
        <v>406575.59</v>
      </c>
    </row>
    <row r="45" spans="1:3" x14ac:dyDescent="0.3">
      <c r="A45" s="6">
        <v>1708</v>
      </c>
      <c r="B45" s="1" t="s">
        <v>59</v>
      </c>
      <c r="C45" s="156">
        <v>403350.55</v>
      </c>
    </row>
    <row r="46" spans="1:3" x14ac:dyDescent="0.3">
      <c r="A46" s="6">
        <v>1508</v>
      </c>
      <c r="B46" s="1" t="s">
        <v>60</v>
      </c>
      <c r="C46" s="156">
        <v>399594.5</v>
      </c>
    </row>
    <row r="47" spans="1:3" x14ac:dyDescent="0.3">
      <c r="A47" s="6">
        <v>701</v>
      </c>
      <c r="B47" s="1" t="s">
        <v>61</v>
      </c>
      <c r="C47" s="156">
        <v>393702.92</v>
      </c>
    </row>
    <row r="48" spans="1:3" x14ac:dyDescent="0.3">
      <c r="A48" s="6">
        <v>313</v>
      </c>
      <c r="B48" s="1" t="s">
        <v>62</v>
      </c>
      <c r="C48" s="156">
        <v>387557.99</v>
      </c>
    </row>
    <row r="49" spans="1:3" x14ac:dyDescent="0.3">
      <c r="A49" s="6">
        <v>1702</v>
      </c>
      <c r="B49" s="1" t="s">
        <v>63</v>
      </c>
      <c r="C49" s="156">
        <v>377399.86</v>
      </c>
    </row>
    <row r="50" spans="1:3" x14ac:dyDescent="0.3">
      <c r="A50" s="6">
        <v>1511</v>
      </c>
      <c r="B50" s="1" t="s">
        <v>64</v>
      </c>
      <c r="C50" s="156">
        <v>374588.51</v>
      </c>
    </row>
    <row r="51" spans="1:3" x14ac:dyDescent="0.3">
      <c r="A51" s="6">
        <v>1601</v>
      </c>
      <c r="B51" s="1" t="s">
        <v>65</v>
      </c>
      <c r="C51" s="156">
        <v>372883.95</v>
      </c>
    </row>
    <row r="52" spans="1:3" x14ac:dyDescent="0.3">
      <c r="A52" s="6">
        <v>1504</v>
      </c>
      <c r="B52" s="1" t="s">
        <v>66</v>
      </c>
      <c r="C52" s="156">
        <v>360800.62</v>
      </c>
    </row>
    <row r="53" spans="1:3" x14ac:dyDescent="0.3">
      <c r="A53" s="6">
        <v>1501</v>
      </c>
      <c r="B53" s="1" t="s">
        <v>67</v>
      </c>
      <c r="C53" s="156">
        <v>360238.5</v>
      </c>
    </row>
    <row r="54" spans="1:3" x14ac:dyDescent="0.3">
      <c r="A54" s="6">
        <v>1214</v>
      </c>
      <c r="B54" s="1" t="s">
        <v>68</v>
      </c>
      <c r="C54" s="156">
        <v>359122.97</v>
      </c>
    </row>
    <row r="55" spans="1:3" x14ac:dyDescent="0.3">
      <c r="A55" s="6">
        <v>405</v>
      </c>
      <c r="B55" s="1" t="s">
        <v>69</v>
      </c>
      <c r="C55" s="156">
        <v>357582.45</v>
      </c>
    </row>
    <row r="56" spans="1:3" x14ac:dyDescent="0.3">
      <c r="A56" s="6">
        <v>1313</v>
      </c>
      <c r="B56" s="1" t="s">
        <v>70</v>
      </c>
      <c r="C56" s="156">
        <v>356803.93</v>
      </c>
    </row>
    <row r="57" spans="1:3" x14ac:dyDescent="0.3">
      <c r="A57" s="6">
        <v>707</v>
      </c>
      <c r="B57" s="1" t="s">
        <v>71</v>
      </c>
      <c r="C57" s="156">
        <v>355161.27</v>
      </c>
    </row>
    <row r="58" spans="1:3" x14ac:dyDescent="0.3">
      <c r="A58" s="6">
        <v>1314</v>
      </c>
      <c r="B58" s="1" t="s">
        <v>72</v>
      </c>
      <c r="C58" s="156">
        <v>354996.6</v>
      </c>
    </row>
    <row r="59" spans="1:3" x14ac:dyDescent="0.3">
      <c r="A59" s="6">
        <v>411</v>
      </c>
      <c r="B59" s="1" t="s">
        <v>73</v>
      </c>
      <c r="C59" s="156">
        <v>346168.45</v>
      </c>
    </row>
    <row r="60" spans="1:3" x14ac:dyDescent="0.3">
      <c r="A60" s="6">
        <v>113</v>
      </c>
      <c r="B60" s="1" t="s">
        <v>74</v>
      </c>
      <c r="C60" s="156">
        <v>346078.35</v>
      </c>
    </row>
    <row r="61" spans="1:3" x14ac:dyDescent="0.3">
      <c r="A61" s="6">
        <v>1701</v>
      </c>
      <c r="B61" s="1" t="s">
        <v>75</v>
      </c>
      <c r="C61" s="156">
        <v>345422.37</v>
      </c>
    </row>
    <row r="62" spans="1:3" x14ac:dyDescent="0.3">
      <c r="A62" s="6">
        <v>406</v>
      </c>
      <c r="B62" s="1" t="s">
        <v>76</v>
      </c>
      <c r="C62" s="156">
        <v>344103.38</v>
      </c>
    </row>
    <row r="63" spans="1:3" x14ac:dyDescent="0.3">
      <c r="A63" s="6">
        <v>407</v>
      </c>
      <c r="B63" s="1" t="s">
        <v>77</v>
      </c>
      <c r="C63" s="156">
        <v>341022.98</v>
      </c>
    </row>
    <row r="64" spans="1:3" x14ac:dyDescent="0.3">
      <c r="A64" s="6">
        <v>1807</v>
      </c>
      <c r="B64" s="1" t="s">
        <v>78</v>
      </c>
      <c r="C64" s="156">
        <v>336715.83</v>
      </c>
    </row>
    <row r="65" spans="1:3" x14ac:dyDescent="0.3">
      <c r="A65" s="6">
        <v>1709</v>
      </c>
      <c r="B65" s="1" t="s">
        <v>79</v>
      </c>
      <c r="C65" s="156">
        <v>335163.62</v>
      </c>
    </row>
    <row r="66" spans="1:3" x14ac:dyDescent="0.3">
      <c r="A66" s="6">
        <v>409</v>
      </c>
      <c r="B66" s="1" t="s">
        <v>80</v>
      </c>
      <c r="C66" s="156">
        <v>333961.71999999997</v>
      </c>
    </row>
    <row r="67" spans="1:3" x14ac:dyDescent="0.3">
      <c r="A67" s="6">
        <v>408</v>
      </c>
      <c r="B67" s="1" t="s">
        <v>81</v>
      </c>
      <c r="C67" s="156">
        <v>333418.45</v>
      </c>
    </row>
    <row r="68" spans="1:3" x14ac:dyDescent="0.3">
      <c r="A68" s="6">
        <v>201</v>
      </c>
      <c r="B68" s="1" t="s">
        <v>82</v>
      </c>
      <c r="C68" s="156">
        <v>316992.38</v>
      </c>
    </row>
    <row r="69" spans="1:3" x14ac:dyDescent="0.3">
      <c r="A69" s="6">
        <v>711</v>
      </c>
      <c r="B69" s="1" t="s">
        <v>83</v>
      </c>
      <c r="C69" s="156">
        <v>316531.5</v>
      </c>
    </row>
    <row r="70" spans="1:3" x14ac:dyDescent="0.3">
      <c r="A70" s="6">
        <v>705</v>
      </c>
      <c r="B70" s="1" t="s">
        <v>84</v>
      </c>
      <c r="C70" s="156">
        <v>316441.05</v>
      </c>
    </row>
    <row r="71" spans="1:3" x14ac:dyDescent="0.3">
      <c r="A71" s="6">
        <v>310</v>
      </c>
      <c r="B71" s="1" t="s">
        <v>85</v>
      </c>
      <c r="C71" s="156">
        <v>315393.01</v>
      </c>
    </row>
    <row r="72" spans="1:3" x14ac:dyDescent="0.3">
      <c r="A72" s="6">
        <v>1815</v>
      </c>
      <c r="B72" s="1" t="s">
        <v>86</v>
      </c>
      <c r="C72" s="156">
        <v>313575.53000000003</v>
      </c>
    </row>
    <row r="73" spans="1:3" x14ac:dyDescent="0.3">
      <c r="A73" s="6">
        <v>202</v>
      </c>
      <c r="B73" s="1" t="s">
        <v>87</v>
      </c>
      <c r="C73" s="156">
        <v>309432.71000000002</v>
      </c>
    </row>
    <row r="74" spans="1:3" x14ac:dyDescent="0.3">
      <c r="A74" s="6">
        <v>1513</v>
      </c>
      <c r="B74" s="1" t="s">
        <v>88</v>
      </c>
      <c r="C74" s="156">
        <v>308849.32</v>
      </c>
    </row>
    <row r="75" spans="1:3" x14ac:dyDescent="0.3">
      <c r="A75" s="6">
        <v>1203</v>
      </c>
      <c r="B75" s="1" t="s">
        <v>89</v>
      </c>
      <c r="C75" s="156">
        <v>308548.84999999998</v>
      </c>
    </row>
    <row r="76" spans="1:3" x14ac:dyDescent="0.3">
      <c r="A76" s="6">
        <v>410</v>
      </c>
      <c r="B76" s="1" t="s">
        <v>90</v>
      </c>
      <c r="C76" s="156">
        <v>307864.56</v>
      </c>
    </row>
    <row r="77" spans="1:3" x14ac:dyDescent="0.3">
      <c r="A77" s="6">
        <v>401</v>
      </c>
      <c r="B77" s="1" t="s">
        <v>91</v>
      </c>
      <c r="C77" s="156">
        <v>303665.84999999998</v>
      </c>
    </row>
    <row r="78" spans="1:3" x14ac:dyDescent="0.3">
      <c r="A78" s="6">
        <v>403</v>
      </c>
      <c r="B78" s="1" t="s">
        <v>92</v>
      </c>
      <c r="C78" s="156">
        <v>298814.71999999997</v>
      </c>
    </row>
    <row r="79" spans="1:3" x14ac:dyDescent="0.3">
      <c r="A79" s="6">
        <v>712</v>
      </c>
      <c r="B79" s="1" t="s">
        <v>93</v>
      </c>
      <c r="C79" s="156">
        <v>298241.98</v>
      </c>
    </row>
    <row r="80" spans="1:3" x14ac:dyDescent="0.3">
      <c r="A80" s="6">
        <v>1206</v>
      </c>
      <c r="B80" s="1" t="s">
        <v>94</v>
      </c>
      <c r="C80" s="156">
        <v>296644.03999999998</v>
      </c>
    </row>
    <row r="81" spans="1:3" x14ac:dyDescent="0.3">
      <c r="A81" s="6">
        <v>208</v>
      </c>
      <c r="B81" s="1" t="s">
        <v>95</v>
      </c>
      <c r="C81" s="156">
        <v>295200</v>
      </c>
    </row>
    <row r="82" spans="1:3" x14ac:dyDescent="0.3">
      <c r="A82" s="6">
        <v>914</v>
      </c>
      <c r="B82" s="1" t="s">
        <v>96</v>
      </c>
      <c r="C82" s="156">
        <v>282619.53000000003</v>
      </c>
    </row>
    <row r="83" spans="1:3" x14ac:dyDescent="0.3">
      <c r="A83" s="6">
        <v>1604</v>
      </c>
      <c r="B83" s="1" t="s">
        <v>97</v>
      </c>
      <c r="C83" s="156">
        <v>282126.59000000003</v>
      </c>
    </row>
    <row r="84" spans="1:3" x14ac:dyDescent="0.3">
      <c r="A84" s="6">
        <v>212</v>
      </c>
      <c r="B84" s="1" t="s">
        <v>98</v>
      </c>
      <c r="C84" s="156">
        <v>275063.94</v>
      </c>
    </row>
    <row r="85" spans="1:3" x14ac:dyDescent="0.3">
      <c r="A85" s="6">
        <v>1818</v>
      </c>
      <c r="B85" s="1" t="s">
        <v>99</v>
      </c>
      <c r="C85" s="156">
        <v>273713.23</v>
      </c>
    </row>
    <row r="86" spans="1:3" x14ac:dyDescent="0.3">
      <c r="A86" s="6">
        <v>1820</v>
      </c>
      <c r="B86" s="1" t="s">
        <v>100</v>
      </c>
      <c r="C86" s="156">
        <v>271538.51</v>
      </c>
    </row>
    <row r="87" spans="1:3" x14ac:dyDescent="0.3">
      <c r="A87" s="6">
        <v>1819</v>
      </c>
      <c r="B87" s="1" t="s">
        <v>101</v>
      </c>
      <c r="C87" s="156">
        <v>260384.58</v>
      </c>
    </row>
    <row r="88" spans="1:3" x14ac:dyDescent="0.3">
      <c r="A88" s="6">
        <v>1710</v>
      </c>
      <c r="B88" s="1" t="s">
        <v>102</v>
      </c>
      <c r="C88" s="156">
        <v>258560.65</v>
      </c>
    </row>
    <row r="89" spans="1:3" x14ac:dyDescent="0.3">
      <c r="A89" s="6">
        <v>1707</v>
      </c>
      <c r="B89" s="1" t="s">
        <v>103</v>
      </c>
      <c r="C89" s="156">
        <v>256777.61</v>
      </c>
    </row>
    <row r="90" spans="1:3" x14ac:dyDescent="0.3">
      <c r="A90" s="6">
        <v>1801</v>
      </c>
      <c r="B90" s="1" t="s">
        <v>104</v>
      </c>
      <c r="C90" s="156">
        <v>250389.91</v>
      </c>
    </row>
    <row r="91" spans="1:3" x14ac:dyDescent="0.3">
      <c r="A91" s="6">
        <v>1212</v>
      </c>
      <c r="B91" s="1" t="s">
        <v>105</v>
      </c>
      <c r="C91" s="156">
        <v>250287.6</v>
      </c>
    </row>
    <row r="92" spans="1:3" x14ac:dyDescent="0.3">
      <c r="A92" s="6">
        <v>311</v>
      </c>
      <c r="B92" s="1" t="s">
        <v>106</v>
      </c>
      <c r="C92" s="156">
        <v>246049.53</v>
      </c>
    </row>
    <row r="93" spans="1:3" x14ac:dyDescent="0.3">
      <c r="A93" s="6">
        <v>1109</v>
      </c>
      <c r="B93" s="1" t="s">
        <v>107</v>
      </c>
      <c r="C93" s="156">
        <v>235303.61</v>
      </c>
    </row>
    <row r="94" spans="1:3" x14ac:dyDescent="0.3">
      <c r="A94" s="6">
        <v>404</v>
      </c>
      <c r="B94" s="1" t="s">
        <v>108</v>
      </c>
      <c r="C94" s="156">
        <v>233433.06</v>
      </c>
    </row>
    <row r="95" spans="1:3" x14ac:dyDescent="0.3">
      <c r="A95" s="6">
        <v>1711</v>
      </c>
      <c r="B95" s="1" t="s">
        <v>109</v>
      </c>
      <c r="C95" s="156">
        <v>231085.52</v>
      </c>
    </row>
    <row r="96" spans="1:3" x14ac:dyDescent="0.3">
      <c r="A96" s="6">
        <v>210</v>
      </c>
      <c r="B96" s="1" t="s">
        <v>110</v>
      </c>
      <c r="C96" s="156">
        <v>229520.92</v>
      </c>
    </row>
    <row r="97" spans="1:3" x14ac:dyDescent="0.3">
      <c r="A97" s="6">
        <v>1602</v>
      </c>
      <c r="B97" s="1" t="s">
        <v>111</v>
      </c>
      <c r="C97" s="156">
        <v>226019.25</v>
      </c>
    </row>
    <row r="98" spans="1:3" x14ac:dyDescent="0.3">
      <c r="A98" s="6">
        <v>1502</v>
      </c>
      <c r="B98" s="1" t="s">
        <v>112</v>
      </c>
      <c r="C98" s="156">
        <v>219156.28</v>
      </c>
    </row>
    <row r="99" spans="1:3" x14ac:dyDescent="0.3">
      <c r="A99" s="6">
        <v>1209</v>
      </c>
      <c r="B99" s="1" t="s">
        <v>113</v>
      </c>
      <c r="C99" s="156">
        <v>216993.23</v>
      </c>
    </row>
    <row r="100" spans="1:3" x14ac:dyDescent="0.3">
      <c r="A100" s="6">
        <v>1812</v>
      </c>
      <c r="B100" s="1" t="s">
        <v>114</v>
      </c>
      <c r="C100" s="156">
        <v>216125.59</v>
      </c>
    </row>
    <row r="101" spans="1:3" x14ac:dyDescent="0.3">
      <c r="A101" s="6">
        <v>1505</v>
      </c>
      <c r="B101" s="1" t="s">
        <v>115</v>
      </c>
      <c r="C101" s="156">
        <v>214804.69</v>
      </c>
    </row>
    <row r="102" spans="1:3" x14ac:dyDescent="0.3">
      <c r="A102" s="6">
        <v>1318</v>
      </c>
      <c r="B102" s="1" t="s">
        <v>116</v>
      </c>
      <c r="C102" s="156">
        <v>214427.33</v>
      </c>
    </row>
    <row r="103" spans="1:3" x14ac:dyDescent="0.3">
      <c r="A103" s="6">
        <v>1704</v>
      </c>
      <c r="B103" s="1" t="s">
        <v>117</v>
      </c>
      <c r="C103" s="156">
        <v>209022.02</v>
      </c>
    </row>
    <row r="104" spans="1:3" x14ac:dyDescent="0.3">
      <c r="A104" s="6">
        <v>1605</v>
      </c>
      <c r="B104" s="1" t="s">
        <v>118</v>
      </c>
      <c r="C104" s="156">
        <v>205613.3</v>
      </c>
    </row>
    <row r="105" spans="1:3" x14ac:dyDescent="0.3">
      <c r="A105" s="6">
        <v>214</v>
      </c>
      <c r="B105" s="1" t="s">
        <v>119</v>
      </c>
      <c r="C105" s="156">
        <v>204998.19</v>
      </c>
    </row>
    <row r="106" spans="1:3" x14ac:dyDescent="0.3">
      <c r="A106" s="6">
        <v>1608</v>
      </c>
      <c r="B106" s="1" t="s">
        <v>120</v>
      </c>
      <c r="C106" s="156">
        <v>202948.55</v>
      </c>
    </row>
    <row r="107" spans="1:3" x14ac:dyDescent="0.3">
      <c r="A107" s="6">
        <v>1606</v>
      </c>
      <c r="B107" s="1" t="s">
        <v>121</v>
      </c>
      <c r="C107" s="156">
        <v>202001.25</v>
      </c>
    </row>
    <row r="108" spans="1:3" x14ac:dyDescent="0.3">
      <c r="A108" s="6">
        <v>1603</v>
      </c>
      <c r="B108" s="1" t="s">
        <v>122</v>
      </c>
      <c r="C108" s="156">
        <v>201398.26</v>
      </c>
    </row>
    <row r="109" spans="1:3" x14ac:dyDescent="0.3">
      <c r="A109" s="6">
        <v>307</v>
      </c>
      <c r="B109" s="1" t="s">
        <v>123</v>
      </c>
      <c r="C109" s="156">
        <v>201129.12</v>
      </c>
    </row>
    <row r="110" spans="1:3" x14ac:dyDescent="0.3">
      <c r="A110" s="6">
        <v>713</v>
      </c>
      <c r="B110" s="1" t="s">
        <v>124</v>
      </c>
      <c r="C110" s="156">
        <v>198675.18</v>
      </c>
    </row>
    <row r="111" spans="1:3" x14ac:dyDescent="0.3">
      <c r="A111" s="6">
        <v>209</v>
      </c>
      <c r="B111" s="1" t="s">
        <v>125</v>
      </c>
      <c r="C111" s="156">
        <v>194392.01</v>
      </c>
    </row>
    <row r="112" spans="1:3" x14ac:dyDescent="0.3">
      <c r="A112" s="6">
        <v>1610</v>
      </c>
      <c r="B112" s="1" t="s">
        <v>126</v>
      </c>
      <c r="C112" s="156">
        <v>192812.22</v>
      </c>
    </row>
    <row r="113" spans="1:3" x14ac:dyDescent="0.3">
      <c r="A113" s="6">
        <v>301</v>
      </c>
      <c r="B113" s="1" t="s">
        <v>127</v>
      </c>
      <c r="C113" s="156">
        <v>191033.22</v>
      </c>
    </row>
    <row r="114" spans="1:3" x14ac:dyDescent="0.3">
      <c r="A114" s="6">
        <v>709</v>
      </c>
      <c r="B114" s="1" t="s">
        <v>128</v>
      </c>
      <c r="C114" s="156">
        <v>169960.72</v>
      </c>
    </row>
    <row r="115" spans="1:3" x14ac:dyDescent="0.3">
      <c r="A115" s="6">
        <v>1705</v>
      </c>
      <c r="B115" s="1" t="s">
        <v>129</v>
      </c>
      <c r="C115" s="156">
        <v>168210.38</v>
      </c>
    </row>
    <row r="116" spans="1:3" x14ac:dyDescent="0.3">
      <c r="A116" s="6">
        <v>309</v>
      </c>
      <c r="B116" s="1" t="s">
        <v>130</v>
      </c>
      <c r="C116" s="156">
        <v>161199.34</v>
      </c>
    </row>
    <row r="117" spans="1:3" x14ac:dyDescent="0.3">
      <c r="A117" s="6">
        <v>710</v>
      </c>
      <c r="B117" s="1" t="s">
        <v>131</v>
      </c>
      <c r="C117" s="156">
        <v>152488.95000000001</v>
      </c>
    </row>
    <row r="118" spans="1:3" x14ac:dyDescent="0.3">
      <c r="A118" s="6">
        <v>107</v>
      </c>
      <c r="B118" s="1" t="s">
        <v>132</v>
      </c>
      <c r="C118" s="156">
        <v>148444.82</v>
      </c>
    </row>
    <row r="119" spans="1:3" x14ac:dyDescent="0.3">
      <c r="A119" s="6">
        <v>703</v>
      </c>
      <c r="B119" s="1" t="s">
        <v>133</v>
      </c>
      <c r="C119" s="156">
        <v>136000</v>
      </c>
    </row>
    <row r="120" spans="1:3" x14ac:dyDescent="0.3">
      <c r="A120" s="6">
        <v>708</v>
      </c>
      <c r="B120" s="1" t="s">
        <v>134</v>
      </c>
      <c r="C120" s="156">
        <v>135812.1</v>
      </c>
    </row>
    <row r="121" spans="1:3" x14ac:dyDescent="0.3">
      <c r="A121" s="6">
        <v>304</v>
      </c>
      <c r="B121" s="1" t="s">
        <v>135</v>
      </c>
      <c r="C121" s="156">
        <v>135663.9</v>
      </c>
    </row>
    <row r="122" spans="1:3" x14ac:dyDescent="0.3">
      <c r="A122" s="6">
        <v>204</v>
      </c>
      <c r="B122" s="1" t="s">
        <v>136</v>
      </c>
      <c r="C122" s="156">
        <v>132487.04999999999</v>
      </c>
    </row>
    <row r="123" spans="1:3" x14ac:dyDescent="0.3">
      <c r="A123" s="6">
        <v>206</v>
      </c>
      <c r="B123" s="1" t="s">
        <v>137</v>
      </c>
      <c r="C123" s="156">
        <v>130283.99</v>
      </c>
    </row>
    <row r="124" spans="1:3" x14ac:dyDescent="0.3">
      <c r="A124" s="6">
        <v>104</v>
      </c>
      <c r="B124" s="1" t="s">
        <v>138</v>
      </c>
      <c r="C124" s="156">
        <v>120723.18</v>
      </c>
    </row>
    <row r="125" spans="1:3" x14ac:dyDescent="0.3">
      <c r="A125" s="6">
        <v>116</v>
      </c>
      <c r="B125" s="1" t="s">
        <v>139</v>
      </c>
      <c r="C125" s="156">
        <v>109097</v>
      </c>
    </row>
    <row r="126" spans="1:3" x14ac:dyDescent="0.3">
      <c r="A126" s="6">
        <v>1506</v>
      </c>
      <c r="B126" s="1" t="s">
        <v>140</v>
      </c>
      <c r="C126" s="156">
        <v>108907.01</v>
      </c>
    </row>
    <row r="127" spans="1:3" x14ac:dyDescent="0.3">
      <c r="A127" s="6">
        <v>119</v>
      </c>
      <c r="B127" s="1" t="s">
        <v>141</v>
      </c>
      <c r="C127" s="156">
        <v>105521.01</v>
      </c>
    </row>
    <row r="128" spans="1:3" x14ac:dyDescent="0.3">
      <c r="A128" s="6">
        <v>1205</v>
      </c>
      <c r="B128" s="1" t="s">
        <v>142</v>
      </c>
      <c r="C128" s="156">
        <v>100640</v>
      </c>
    </row>
    <row r="129" spans="1:3" x14ac:dyDescent="0.3">
      <c r="A129" s="6">
        <v>308</v>
      </c>
      <c r="B129" s="1" t="s">
        <v>143</v>
      </c>
      <c r="C129" s="156">
        <v>100208.16</v>
      </c>
    </row>
    <row r="130" spans="1:3" x14ac:dyDescent="0.3">
      <c r="A130" s="6">
        <v>207</v>
      </c>
      <c r="B130" s="1" t="s">
        <v>144</v>
      </c>
      <c r="C130" s="156">
        <v>97750</v>
      </c>
    </row>
    <row r="131" spans="1:3" x14ac:dyDescent="0.3">
      <c r="A131" s="6">
        <v>203</v>
      </c>
      <c r="B131" s="1" t="s">
        <v>145</v>
      </c>
      <c r="C131" s="156">
        <v>96817.49</v>
      </c>
    </row>
    <row r="132" spans="1:3" x14ac:dyDescent="0.3">
      <c r="A132" s="6">
        <v>704</v>
      </c>
      <c r="B132" s="1" t="s">
        <v>146</v>
      </c>
      <c r="C132" s="156">
        <v>77350</v>
      </c>
    </row>
    <row r="133" spans="1:3" x14ac:dyDescent="0.3">
      <c r="A133" s="6">
        <v>101</v>
      </c>
      <c r="B133" s="1" t="s">
        <v>147</v>
      </c>
      <c r="C133" s="156">
        <v>0</v>
      </c>
    </row>
    <row r="134" spans="1:3" x14ac:dyDescent="0.3">
      <c r="A134" s="6">
        <v>102</v>
      </c>
      <c r="B134" s="1" t="s">
        <v>148</v>
      </c>
      <c r="C134" s="156">
        <v>0</v>
      </c>
    </row>
    <row r="135" spans="1:3" x14ac:dyDescent="0.3">
      <c r="A135" s="6">
        <v>103</v>
      </c>
      <c r="B135" s="1" t="s">
        <v>149</v>
      </c>
      <c r="C135" s="156">
        <v>0</v>
      </c>
    </row>
    <row r="136" spans="1:3" x14ac:dyDescent="0.3">
      <c r="A136" s="6">
        <v>105</v>
      </c>
      <c r="B136" s="1" t="s">
        <v>150</v>
      </c>
      <c r="C136" s="156">
        <v>0</v>
      </c>
    </row>
    <row r="137" spans="1:3" x14ac:dyDescent="0.3">
      <c r="A137" s="6">
        <v>106</v>
      </c>
      <c r="B137" s="1" t="s">
        <v>151</v>
      </c>
      <c r="C137" s="156">
        <v>0</v>
      </c>
    </row>
    <row r="138" spans="1:3" x14ac:dyDescent="0.3">
      <c r="A138" s="6">
        <v>108</v>
      </c>
      <c r="B138" s="1" t="s">
        <v>152</v>
      </c>
      <c r="C138" s="156">
        <v>0</v>
      </c>
    </row>
    <row r="139" spans="1:3" x14ac:dyDescent="0.3">
      <c r="A139" s="6">
        <v>110</v>
      </c>
      <c r="B139" s="1" t="s">
        <v>153</v>
      </c>
      <c r="C139" s="156">
        <v>0</v>
      </c>
    </row>
    <row r="140" spans="1:3" x14ac:dyDescent="0.3">
      <c r="A140" s="6">
        <v>111</v>
      </c>
      <c r="B140" s="1" t="s">
        <v>154</v>
      </c>
      <c r="C140" s="156">
        <v>0</v>
      </c>
    </row>
    <row r="141" spans="1:3" x14ac:dyDescent="0.3">
      <c r="A141" s="6">
        <v>112</v>
      </c>
      <c r="B141" s="1" t="s">
        <v>155</v>
      </c>
      <c r="C141" s="156">
        <v>0</v>
      </c>
    </row>
    <row r="142" spans="1:3" x14ac:dyDescent="0.3">
      <c r="A142" s="6">
        <v>114</v>
      </c>
      <c r="B142" s="1" t="s">
        <v>156</v>
      </c>
      <c r="C142" s="156">
        <v>0</v>
      </c>
    </row>
    <row r="143" spans="1:3" x14ac:dyDescent="0.3">
      <c r="A143" s="6">
        <v>115</v>
      </c>
      <c r="B143" s="1" t="s">
        <v>157</v>
      </c>
      <c r="C143" s="156">
        <v>0</v>
      </c>
    </row>
    <row r="144" spans="1:3" x14ac:dyDescent="0.3">
      <c r="A144" s="6">
        <v>117</v>
      </c>
      <c r="B144" s="1" t="s">
        <v>158</v>
      </c>
      <c r="C144" s="156">
        <v>0</v>
      </c>
    </row>
    <row r="145" spans="1:3" x14ac:dyDescent="0.3">
      <c r="A145" s="6">
        <v>118</v>
      </c>
      <c r="B145" s="1" t="s">
        <v>159</v>
      </c>
      <c r="C145" s="156">
        <v>0</v>
      </c>
    </row>
    <row r="146" spans="1:3" x14ac:dyDescent="0.3">
      <c r="A146" s="6">
        <v>305</v>
      </c>
      <c r="B146" s="1" t="s">
        <v>160</v>
      </c>
      <c r="C146" s="156">
        <v>0</v>
      </c>
    </row>
    <row r="147" spans="1:3" x14ac:dyDescent="0.3">
      <c r="A147" s="6">
        <v>314</v>
      </c>
      <c r="B147" s="1" t="s">
        <v>161</v>
      </c>
      <c r="C147" s="156">
        <v>0</v>
      </c>
    </row>
    <row r="148" spans="1:3" x14ac:dyDescent="0.3">
      <c r="A148" s="6">
        <v>501</v>
      </c>
      <c r="B148" s="1" t="s">
        <v>162</v>
      </c>
      <c r="C148" s="156">
        <v>0</v>
      </c>
    </row>
    <row r="149" spans="1:3" x14ac:dyDescent="0.3">
      <c r="A149" s="6">
        <v>502</v>
      </c>
      <c r="B149" s="1" t="s">
        <v>163</v>
      </c>
      <c r="C149" s="156">
        <v>0</v>
      </c>
    </row>
    <row r="150" spans="1:3" x14ac:dyDescent="0.3">
      <c r="A150" s="6">
        <v>503</v>
      </c>
      <c r="B150" s="1" t="s">
        <v>164</v>
      </c>
      <c r="C150" s="156">
        <v>0</v>
      </c>
    </row>
    <row r="151" spans="1:3" x14ac:dyDescent="0.3">
      <c r="A151" s="6">
        <v>504</v>
      </c>
      <c r="B151" s="1" t="s">
        <v>165</v>
      </c>
      <c r="C151" s="156">
        <v>0</v>
      </c>
    </row>
    <row r="152" spans="1:3" x14ac:dyDescent="0.3">
      <c r="A152" s="6">
        <v>505</v>
      </c>
      <c r="B152" s="1" t="s">
        <v>166</v>
      </c>
      <c r="C152" s="156">
        <v>0</v>
      </c>
    </row>
    <row r="153" spans="1:3" x14ac:dyDescent="0.3">
      <c r="A153" s="6">
        <v>506</v>
      </c>
      <c r="B153" s="1" t="s">
        <v>167</v>
      </c>
      <c r="C153" s="156">
        <v>0</v>
      </c>
    </row>
    <row r="154" spans="1:3" x14ac:dyDescent="0.3">
      <c r="A154" s="6">
        <v>507</v>
      </c>
      <c r="B154" s="1" t="s">
        <v>168</v>
      </c>
      <c r="C154" s="156">
        <v>0</v>
      </c>
    </row>
    <row r="155" spans="1:3" x14ac:dyDescent="0.3">
      <c r="A155" s="6">
        <v>508</v>
      </c>
      <c r="B155" s="1" t="s">
        <v>169</v>
      </c>
      <c r="C155" s="156">
        <v>0</v>
      </c>
    </row>
    <row r="156" spans="1:3" x14ac:dyDescent="0.3">
      <c r="A156" s="6">
        <v>509</v>
      </c>
      <c r="B156" s="1" t="s">
        <v>170</v>
      </c>
      <c r="C156" s="156">
        <v>0</v>
      </c>
    </row>
    <row r="157" spans="1:3" x14ac:dyDescent="0.3">
      <c r="A157" s="6">
        <v>510</v>
      </c>
      <c r="B157" s="1" t="s">
        <v>171</v>
      </c>
      <c r="C157" s="156">
        <v>0</v>
      </c>
    </row>
    <row r="158" spans="1:3" x14ac:dyDescent="0.3">
      <c r="A158" s="6">
        <v>511</v>
      </c>
      <c r="B158" s="1" t="s">
        <v>172</v>
      </c>
      <c r="C158" s="156">
        <v>0</v>
      </c>
    </row>
    <row r="159" spans="1:3" x14ac:dyDescent="0.3">
      <c r="A159" s="6">
        <v>601</v>
      </c>
      <c r="B159" s="1" t="s">
        <v>173</v>
      </c>
      <c r="C159" s="156">
        <v>0</v>
      </c>
    </row>
    <row r="160" spans="1:3" x14ac:dyDescent="0.3">
      <c r="A160" s="6">
        <v>602</v>
      </c>
      <c r="B160" s="1" t="s">
        <v>174</v>
      </c>
      <c r="C160" s="156">
        <v>0</v>
      </c>
    </row>
    <row r="161" spans="1:3" x14ac:dyDescent="0.3">
      <c r="A161" s="6">
        <v>603</v>
      </c>
      <c r="B161" s="1" t="s">
        <v>175</v>
      </c>
      <c r="C161" s="156">
        <v>0</v>
      </c>
    </row>
    <row r="162" spans="1:3" x14ac:dyDescent="0.3">
      <c r="A162" s="6">
        <v>604</v>
      </c>
      <c r="B162" s="1" t="s">
        <v>176</v>
      </c>
      <c r="C162" s="156">
        <v>0</v>
      </c>
    </row>
    <row r="163" spans="1:3" x14ac:dyDescent="0.3">
      <c r="A163" s="6">
        <v>605</v>
      </c>
      <c r="B163" s="1" t="s">
        <v>177</v>
      </c>
      <c r="C163" s="156">
        <v>0</v>
      </c>
    </row>
    <row r="164" spans="1:3" x14ac:dyDescent="0.3">
      <c r="A164" s="6">
        <v>606</v>
      </c>
      <c r="B164" s="1" t="s">
        <v>178</v>
      </c>
      <c r="C164" s="156">
        <v>0</v>
      </c>
    </row>
    <row r="165" spans="1:3" x14ac:dyDescent="0.3">
      <c r="A165" s="6">
        <v>607</v>
      </c>
      <c r="B165" s="1" t="s">
        <v>179</v>
      </c>
      <c r="C165" s="156">
        <v>0</v>
      </c>
    </row>
    <row r="166" spans="1:3" x14ac:dyDescent="0.3">
      <c r="A166" s="6">
        <v>608</v>
      </c>
      <c r="B166" s="1" t="s">
        <v>180</v>
      </c>
      <c r="C166" s="156">
        <v>0</v>
      </c>
    </row>
    <row r="167" spans="1:3" x14ac:dyDescent="0.3">
      <c r="A167" s="6">
        <v>609</v>
      </c>
      <c r="B167" s="1" t="s">
        <v>181</v>
      </c>
      <c r="C167" s="156">
        <v>0</v>
      </c>
    </row>
    <row r="168" spans="1:3" x14ac:dyDescent="0.3">
      <c r="A168" s="6">
        <v>610</v>
      </c>
      <c r="B168" s="1" t="s">
        <v>182</v>
      </c>
      <c r="C168" s="156">
        <v>0</v>
      </c>
    </row>
    <row r="169" spans="1:3" x14ac:dyDescent="0.3">
      <c r="A169" s="6">
        <v>611</v>
      </c>
      <c r="B169" s="1" t="s">
        <v>183</v>
      </c>
      <c r="C169" s="156">
        <v>0</v>
      </c>
    </row>
    <row r="170" spans="1:3" x14ac:dyDescent="0.3">
      <c r="A170" s="6">
        <v>612</v>
      </c>
      <c r="B170" s="1" t="s">
        <v>184</v>
      </c>
      <c r="C170" s="156">
        <v>0</v>
      </c>
    </row>
    <row r="171" spans="1:3" x14ac:dyDescent="0.3">
      <c r="A171" s="6">
        <v>613</v>
      </c>
      <c r="B171" s="1" t="s">
        <v>185</v>
      </c>
      <c r="C171" s="156">
        <v>0</v>
      </c>
    </row>
    <row r="172" spans="1:3" x14ac:dyDescent="0.3">
      <c r="A172" s="6">
        <v>614</v>
      </c>
      <c r="B172" s="1" t="s">
        <v>186</v>
      </c>
      <c r="C172" s="156">
        <v>0</v>
      </c>
    </row>
    <row r="173" spans="1:3" x14ac:dyDescent="0.3">
      <c r="A173" s="6">
        <v>615</v>
      </c>
      <c r="B173" s="1" t="s">
        <v>187</v>
      </c>
      <c r="C173" s="156">
        <v>0</v>
      </c>
    </row>
    <row r="174" spans="1:3" x14ac:dyDescent="0.3">
      <c r="A174" s="6">
        <v>616</v>
      </c>
      <c r="B174" s="1" t="s">
        <v>188</v>
      </c>
      <c r="C174" s="156">
        <v>0</v>
      </c>
    </row>
    <row r="175" spans="1:3" x14ac:dyDescent="0.3">
      <c r="A175" s="6">
        <v>617</v>
      </c>
      <c r="B175" s="1" t="s">
        <v>189</v>
      </c>
      <c r="C175" s="156">
        <v>0</v>
      </c>
    </row>
    <row r="176" spans="1:3" x14ac:dyDescent="0.3">
      <c r="A176" s="6">
        <v>702</v>
      </c>
      <c r="B176" s="1" t="s">
        <v>190</v>
      </c>
      <c r="C176" s="156">
        <v>0</v>
      </c>
    </row>
    <row r="177" spans="1:3" x14ac:dyDescent="0.3">
      <c r="A177" s="6">
        <v>714</v>
      </c>
      <c r="B177" s="1" t="s">
        <v>191</v>
      </c>
      <c r="C177" s="156">
        <v>0</v>
      </c>
    </row>
    <row r="178" spans="1:3" x14ac:dyDescent="0.3">
      <c r="A178" s="6">
        <v>801</v>
      </c>
      <c r="B178" s="1" t="s">
        <v>192</v>
      </c>
      <c r="C178" s="156">
        <v>0</v>
      </c>
    </row>
    <row r="179" spans="1:3" x14ac:dyDescent="0.3">
      <c r="A179" s="6">
        <v>802</v>
      </c>
      <c r="B179" s="1" t="s">
        <v>193</v>
      </c>
      <c r="C179" s="156">
        <v>0</v>
      </c>
    </row>
    <row r="180" spans="1:3" x14ac:dyDescent="0.3">
      <c r="A180" s="6">
        <v>803</v>
      </c>
      <c r="B180" s="1" t="s">
        <v>194</v>
      </c>
      <c r="C180" s="156">
        <v>0</v>
      </c>
    </row>
    <row r="181" spans="1:3" x14ac:dyDescent="0.3">
      <c r="A181" s="6">
        <v>804</v>
      </c>
      <c r="B181" s="1" t="s">
        <v>195</v>
      </c>
      <c r="C181" s="156">
        <v>0</v>
      </c>
    </row>
    <row r="182" spans="1:3" x14ac:dyDescent="0.3">
      <c r="A182" s="6">
        <v>805</v>
      </c>
      <c r="B182" s="1" t="s">
        <v>196</v>
      </c>
      <c r="C182" s="156">
        <v>0</v>
      </c>
    </row>
    <row r="183" spans="1:3" x14ac:dyDescent="0.3">
      <c r="A183" s="6">
        <v>806</v>
      </c>
      <c r="B183" s="1" t="s">
        <v>197</v>
      </c>
      <c r="C183" s="156">
        <v>0</v>
      </c>
    </row>
    <row r="184" spans="1:3" x14ac:dyDescent="0.3">
      <c r="A184" s="6">
        <v>807</v>
      </c>
      <c r="B184" s="1" t="s">
        <v>198</v>
      </c>
      <c r="C184" s="156">
        <v>0</v>
      </c>
    </row>
    <row r="185" spans="1:3" x14ac:dyDescent="0.3">
      <c r="A185" s="6">
        <v>808</v>
      </c>
      <c r="B185" s="1" t="s">
        <v>199</v>
      </c>
      <c r="C185" s="156">
        <v>0</v>
      </c>
    </row>
    <row r="186" spans="1:3" x14ac:dyDescent="0.3">
      <c r="A186" s="6">
        <v>809</v>
      </c>
      <c r="B186" s="1" t="s">
        <v>200</v>
      </c>
      <c r="C186" s="156">
        <v>0</v>
      </c>
    </row>
    <row r="187" spans="1:3" x14ac:dyDescent="0.3">
      <c r="A187" s="6">
        <v>810</v>
      </c>
      <c r="B187" s="1" t="s">
        <v>201</v>
      </c>
      <c r="C187" s="156">
        <v>0</v>
      </c>
    </row>
    <row r="188" spans="1:3" x14ac:dyDescent="0.3">
      <c r="A188" s="6">
        <v>811</v>
      </c>
      <c r="B188" s="1" t="s">
        <v>202</v>
      </c>
      <c r="C188" s="156">
        <v>0</v>
      </c>
    </row>
    <row r="189" spans="1:3" x14ac:dyDescent="0.3">
      <c r="A189" s="6">
        <v>812</v>
      </c>
      <c r="B189" s="1" t="s">
        <v>203</v>
      </c>
      <c r="C189" s="156">
        <v>0</v>
      </c>
    </row>
    <row r="190" spans="1:3" x14ac:dyDescent="0.3">
      <c r="A190" s="6">
        <v>813</v>
      </c>
      <c r="B190" s="1" t="s">
        <v>204</v>
      </c>
      <c r="C190" s="156">
        <v>0</v>
      </c>
    </row>
    <row r="191" spans="1:3" x14ac:dyDescent="0.3">
      <c r="A191" s="6">
        <v>814</v>
      </c>
      <c r="B191" s="1" t="s">
        <v>205</v>
      </c>
      <c r="C191" s="156">
        <v>0</v>
      </c>
    </row>
    <row r="192" spans="1:3" x14ac:dyDescent="0.3">
      <c r="A192" s="6">
        <v>815</v>
      </c>
      <c r="B192" s="1" t="s">
        <v>206</v>
      </c>
      <c r="C192" s="156">
        <v>0</v>
      </c>
    </row>
    <row r="193" spans="1:3" x14ac:dyDescent="0.3">
      <c r="A193" s="6">
        <v>816</v>
      </c>
      <c r="B193" s="1" t="s">
        <v>207</v>
      </c>
      <c r="C193" s="156">
        <v>0</v>
      </c>
    </row>
    <row r="194" spans="1:3" x14ac:dyDescent="0.3">
      <c r="A194" s="6">
        <v>901</v>
      </c>
      <c r="B194" s="1" t="s">
        <v>208</v>
      </c>
      <c r="C194" s="156">
        <v>0</v>
      </c>
    </row>
    <row r="195" spans="1:3" x14ac:dyDescent="0.3">
      <c r="A195" s="6">
        <v>902</v>
      </c>
      <c r="B195" s="1" t="s">
        <v>209</v>
      </c>
      <c r="C195" s="156">
        <v>0</v>
      </c>
    </row>
    <row r="196" spans="1:3" x14ac:dyDescent="0.3">
      <c r="A196" s="6">
        <v>903</v>
      </c>
      <c r="B196" s="1" t="s">
        <v>210</v>
      </c>
      <c r="C196" s="156">
        <v>0</v>
      </c>
    </row>
    <row r="197" spans="1:3" x14ac:dyDescent="0.3">
      <c r="A197" s="6">
        <v>904</v>
      </c>
      <c r="B197" s="1" t="s">
        <v>211</v>
      </c>
      <c r="C197" s="156">
        <v>0</v>
      </c>
    </row>
    <row r="198" spans="1:3" x14ac:dyDescent="0.3">
      <c r="A198" s="6">
        <v>905</v>
      </c>
      <c r="B198" s="1" t="s">
        <v>212</v>
      </c>
      <c r="C198" s="156">
        <v>0</v>
      </c>
    </row>
    <row r="199" spans="1:3" x14ac:dyDescent="0.3">
      <c r="A199" s="6">
        <v>906</v>
      </c>
      <c r="B199" s="1" t="s">
        <v>213</v>
      </c>
      <c r="C199" s="156">
        <v>0</v>
      </c>
    </row>
    <row r="200" spans="1:3" x14ac:dyDescent="0.3">
      <c r="A200" s="6">
        <v>907</v>
      </c>
      <c r="B200" s="1" t="s">
        <v>214</v>
      </c>
      <c r="C200" s="156">
        <v>0</v>
      </c>
    </row>
    <row r="201" spans="1:3" x14ac:dyDescent="0.3">
      <c r="A201" s="6">
        <v>908</v>
      </c>
      <c r="B201" s="1" t="s">
        <v>215</v>
      </c>
      <c r="C201" s="156">
        <v>0</v>
      </c>
    </row>
    <row r="202" spans="1:3" x14ac:dyDescent="0.3">
      <c r="A202" s="6">
        <v>909</v>
      </c>
      <c r="B202" s="1" t="s">
        <v>216</v>
      </c>
      <c r="C202" s="156">
        <v>0</v>
      </c>
    </row>
    <row r="203" spans="1:3" x14ac:dyDescent="0.3">
      <c r="A203" s="6">
        <v>910</v>
      </c>
      <c r="B203" s="1" t="s">
        <v>217</v>
      </c>
      <c r="C203" s="156">
        <v>0</v>
      </c>
    </row>
    <row r="204" spans="1:3" x14ac:dyDescent="0.3">
      <c r="A204" s="6">
        <v>911</v>
      </c>
      <c r="B204" s="1" t="s">
        <v>218</v>
      </c>
      <c r="C204" s="156">
        <v>0</v>
      </c>
    </row>
    <row r="205" spans="1:3" x14ac:dyDescent="0.3">
      <c r="A205" s="6">
        <v>912</v>
      </c>
      <c r="B205" s="1" t="s">
        <v>219</v>
      </c>
      <c r="C205" s="156">
        <v>0</v>
      </c>
    </row>
    <row r="206" spans="1:3" x14ac:dyDescent="0.3">
      <c r="A206" s="6">
        <v>913</v>
      </c>
      <c r="B206" s="1" t="s">
        <v>220</v>
      </c>
      <c r="C206" s="156">
        <v>0</v>
      </c>
    </row>
    <row r="207" spans="1:3" x14ac:dyDescent="0.3">
      <c r="A207" s="6">
        <v>1001</v>
      </c>
      <c r="B207" s="1" t="s">
        <v>221</v>
      </c>
      <c r="C207" s="156">
        <v>0</v>
      </c>
    </row>
    <row r="208" spans="1:3" x14ac:dyDescent="0.3">
      <c r="A208" s="6">
        <v>1002</v>
      </c>
      <c r="B208" s="1" t="s">
        <v>222</v>
      </c>
      <c r="C208" s="156">
        <v>0</v>
      </c>
    </row>
    <row r="209" spans="1:3" x14ac:dyDescent="0.3">
      <c r="A209" s="6">
        <v>1003</v>
      </c>
      <c r="B209" s="1" t="s">
        <v>223</v>
      </c>
      <c r="C209" s="156">
        <v>0</v>
      </c>
    </row>
    <row r="210" spans="1:3" x14ac:dyDescent="0.3">
      <c r="A210" s="6">
        <v>1004</v>
      </c>
      <c r="B210" s="1" t="s">
        <v>224</v>
      </c>
      <c r="C210" s="156">
        <v>0</v>
      </c>
    </row>
    <row r="211" spans="1:3" x14ac:dyDescent="0.3">
      <c r="A211" s="6">
        <v>1005</v>
      </c>
      <c r="B211" s="1" t="s">
        <v>225</v>
      </c>
      <c r="C211" s="156">
        <v>0</v>
      </c>
    </row>
    <row r="212" spans="1:3" x14ac:dyDescent="0.3">
      <c r="A212" s="6">
        <v>1006</v>
      </c>
      <c r="B212" s="1" t="s">
        <v>226</v>
      </c>
      <c r="C212" s="156">
        <v>0</v>
      </c>
    </row>
    <row r="213" spans="1:3" x14ac:dyDescent="0.3">
      <c r="A213" s="6">
        <v>1007</v>
      </c>
      <c r="B213" s="1" t="s">
        <v>227</v>
      </c>
      <c r="C213" s="156">
        <v>0</v>
      </c>
    </row>
    <row r="214" spans="1:3" x14ac:dyDescent="0.3">
      <c r="A214" s="6">
        <v>1008</v>
      </c>
      <c r="B214" s="1" t="s">
        <v>228</v>
      </c>
      <c r="C214" s="156">
        <v>0</v>
      </c>
    </row>
    <row r="215" spans="1:3" x14ac:dyDescent="0.3">
      <c r="A215" s="6">
        <v>1009</v>
      </c>
      <c r="B215" s="1" t="s">
        <v>229</v>
      </c>
      <c r="C215" s="156">
        <v>0</v>
      </c>
    </row>
    <row r="216" spans="1:3" x14ac:dyDescent="0.3">
      <c r="A216" s="6">
        <v>1010</v>
      </c>
      <c r="B216" s="1" t="s">
        <v>230</v>
      </c>
      <c r="C216" s="156">
        <v>0</v>
      </c>
    </row>
    <row r="217" spans="1:3" x14ac:dyDescent="0.3">
      <c r="A217" s="6">
        <v>1011</v>
      </c>
      <c r="B217" s="1" t="s">
        <v>231</v>
      </c>
      <c r="C217" s="156">
        <v>0</v>
      </c>
    </row>
    <row r="218" spans="1:3" x14ac:dyDescent="0.3">
      <c r="A218" s="6">
        <v>1012</v>
      </c>
      <c r="B218" s="1" t="s">
        <v>232</v>
      </c>
      <c r="C218" s="156">
        <v>0</v>
      </c>
    </row>
    <row r="219" spans="1:3" x14ac:dyDescent="0.3">
      <c r="A219" s="6">
        <v>1013</v>
      </c>
      <c r="B219" s="1" t="s">
        <v>233</v>
      </c>
      <c r="C219" s="156">
        <v>0</v>
      </c>
    </row>
    <row r="220" spans="1:3" x14ac:dyDescent="0.3">
      <c r="A220" s="6">
        <v>1014</v>
      </c>
      <c r="B220" s="1" t="s">
        <v>234</v>
      </c>
      <c r="C220" s="156">
        <v>0</v>
      </c>
    </row>
    <row r="221" spans="1:3" x14ac:dyDescent="0.3">
      <c r="A221" s="6">
        <v>1015</v>
      </c>
      <c r="B221" s="1" t="s">
        <v>235</v>
      </c>
      <c r="C221" s="156">
        <v>0</v>
      </c>
    </row>
    <row r="222" spans="1:3" x14ac:dyDescent="0.3">
      <c r="A222" s="6">
        <v>1016</v>
      </c>
      <c r="B222" s="1" t="s">
        <v>236</v>
      </c>
      <c r="C222" s="156">
        <v>0</v>
      </c>
    </row>
    <row r="223" spans="1:3" x14ac:dyDescent="0.3">
      <c r="A223" s="6">
        <v>1101</v>
      </c>
      <c r="B223" s="1" t="s">
        <v>237</v>
      </c>
      <c r="C223" s="156">
        <v>0</v>
      </c>
    </row>
    <row r="224" spans="1:3" x14ac:dyDescent="0.3">
      <c r="A224" s="6">
        <v>1102</v>
      </c>
      <c r="B224" s="1" t="s">
        <v>238</v>
      </c>
      <c r="C224" s="156">
        <v>0</v>
      </c>
    </row>
    <row r="225" spans="1:3" x14ac:dyDescent="0.3">
      <c r="A225" s="6">
        <v>1103</v>
      </c>
      <c r="B225" s="1" t="s">
        <v>239</v>
      </c>
      <c r="C225" s="156">
        <v>0</v>
      </c>
    </row>
    <row r="226" spans="1:3" x14ac:dyDescent="0.3">
      <c r="A226" s="6">
        <v>1104</v>
      </c>
      <c r="B226" s="1" t="s">
        <v>240</v>
      </c>
      <c r="C226" s="156">
        <v>0</v>
      </c>
    </row>
    <row r="227" spans="1:3" x14ac:dyDescent="0.3">
      <c r="A227" s="6">
        <v>1108</v>
      </c>
      <c r="B227" s="1" t="s">
        <v>241</v>
      </c>
      <c r="C227" s="156">
        <v>0</v>
      </c>
    </row>
    <row r="228" spans="1:3" x14ac:dyDescent="0.3">
      <c r="A228" s="6">
        <v>1112</v>
      </c>
      <c r="B228" s="1" t="s">
        <v>242</v>
      </c>
      <c r="C228" s="156">
        <v>0</v>
      </c>
    </row>
    <row r="229" spans="1:3" x14ac:dyDescent="0.3">
      <c r="A229" s="6">
        <v>1113</v>
      </c>
      <c r="B229" s="1" t="s">
        <v>243</v>
      </c>
      <c r="C229" s="156">
        <v>0</v>
      </c>
    </row>
    <row r="230" spans="1:3" x14ac:dyDescent="0.3">
      <c r="A230" s="6">
        <v>1201</v>
      </c>
      <c r="B230" s="1" t="s">
        <v>244</v>
      </c>
      <c r="C230" s="156">
        <v>0</v>
      </c>
    </row>
    <row r="231" spans="1:3" x14ac:dyDescent="0.3">
      <c r="A231" s="6">
        <v>1202</v>
      </c>
      <c r="B231" s="1" t="s">
        <v>245</v>
      </c>
      <c r="C231" s="156">
        <v>0</v>
      </c>
    </row>
    <row r="232" spans="1:3" x14ac:dyDescent="0.3">
      <c r="A232" s="6">
        <v>1204</v>
      </c>
      <c r="B232" s="1" t="s">
        <v>246</v>
      </c>
      <c r="C232" s="156">
        <v>0</v>
      </c>
    </row>
    <row r="233" spans="1:3" x14ac:dyDescent="0.3">
      <c r="A233" s="6">
        <v>1208</v>
      </c>
      <c r="B233" s="1" t="s">
        <v>247</v>
      </c>
      <c r="C233" s="156">
        <v>0</v>
      </c>
    </row>
    <row r="234" spans="1:3" x14ac:dyDescent="0.3">
      <c r="A234" s="6">
        <v>1210</v>
      </c>
      <c r="B234" s="1" t="s">
        <v>248</v>
      </c>
      <c r="C234" s="156">
        <v>0</v>
      </c>
    </row>
    <row r="235" spans="1:3" x14ac:dyDescent="0.3">
      <c r="A235" s="6">
        <v>1211</v>
      </c>
      <c r="B235" s="1" t="s">
        <v>249</v>
      </c>
      <c r="C235" s="156">
        <v>0</v>
      </c>
    </row>
    <row r="236" spans="1:3" x14ac:dyDescent="0.3">
      <c r="A236" s="6">
        <v>1215</v>
      </c>
      <c r="B236" s="1" t="s">
        <v>250</v>
      </c>
      <c r="C236" s="156">
        <v>0</v>
      </c>
    </row>
    <row r="237" spans="1:3" x14ac:dyDescent="0.3">
      <c r="A237" s="6">
        <v>1301</v>
      </c>
      <c r="B237" s="1" t="s">
        <v>251</v>
      </c>
      <c r="C237" s="156">
        <v>0</v>
      </c>
    </row>
    <row r="238" spans="1:3" x14ac:dyDescent="0.3">
      <c r="A238" s="6">
        <v>1302</v>
      </c>
      <c r="B238" s="1" t="s">
        <v>252</v>
      </c>
      <c r="C238" s="156">
        <v>0</v>
      </c>
    </row>
    <row r="239" spans="1:3" x14ac:dyDescent="0.3">
      <c r="A239" s="6">
        <v>1303</v>
      </c>
      <c r="B239" s="1" t="s">
        <v>253</v>
      </c>
      <c r="C239" s="156">
        <v>0</v>
      </c>
    </row>
    <row r="240" spans="1:3" x14ac:dyDescent="0.3">
      <c r="A240" s="6">
        <v>1305</v>
      </c>
      <c r="B240" s="1" t="s">
        <v>254</v>
      </c>
      <c r="C240" s="156">
        <v>0</v>
      </c>
    </row>
    <row r="241" spans="1:3" x14ac:dyDescent="0.3">
      <c r="A241" s="6">
        <v>1307</v>
      </c>
      <c r="B241" s="1" t="s">
        <v>255</v>
      </c>
      <c r="C241" s="156">
        <v>0</v>
      </c>
    </row>
    <row r="242" spans="1:3" x14ac:dyDescent="0.3">
      <c r="A242" s="6">
        <v>1309</v>
      </c>
      <c r="B242" s="1" t="s">
        <v>256</v>
      </c>
      <c r="C242" s="156">
        <v>0</v>
      </c>
    </row>
    <row r="243" spans="1:3" x14ac:dyDescent="0.3">
      <c r="A243" s="6">
        <v>1311</v>
      </c>
      <c r="B243" s="1" t="s">
        <v>257</v>
      </c>
      <c r="C243" s="156">
        <v>0</v>
      </c>
    </row>
    <row r="244" spans="1:3" x14ac:dyDescent="0.3">
      <c r="A244" s="6">
        <v>1401</v>
      </c>
      <c r="B244" s="1" t="s">
        <v>258</v>
      </c>
      <c r="C244" s="156">
        <v>0</v>
      </c>
    </row>
    <row r="245" spans="1:3" x14ac:dyDescent="0.3">
      <c r="A245" s="6">
        <v>1402</v>
      </c>
      <c r="B245" s="1" t="s">
        <v>259</v>
      </c>
      <c r="C245" s="156">
        <v>0</v>
      </c>
    </row>
    <row r="246" spans="1:3" x14ac:dyDescent="0.3">
      <c r="A246" s="6">
        <v>1403</v>
      </c>
      <c r="B246" s="1" t="s">
        <v>260</v>
      </c>
      <c r="C246" s="156">
        <v>0</v>
      </c>
    </row>
    <row r="247" spans="1:3" x14ac:dyDescent="0.3">
      <c r="A247" s="6">
        <v>1404</v>
      </c>
      <c r="B247" s="1" t="s">
        <v>261</v>
      </c>
      <c r="C247" s="156">
        <v>0</v>
      </c>
    </row>
    <row r="248" spans="1:3" x14ac:dyDescent="0.3">
      <c r="A248" s="6">
        <v>1405</v>
      </c>
      <c r="B248" s="1" t="s">
        <v>262</v>
      </c>
      <c r="C248" s="156">
        <v>0</v>
      </c>
    </row>
    <row r="249" spans="1:3" x14ac:dyDescent="0.3">
      <c r="A249" s="6">
        <v>1406</v>
      </c>
      <c r="B249" s="1" t="s">
        <v>263</v>
      </c>
      <c r="C249" s="156">
        <v>0</v>
      </c>
    </row>
    <row r="250" spans="1:3" x14ac:dyDescent="0.3">
      <c r="A250" s="6">
        <v>1407</v>
      </c>
      <c r="B250" s="1" t="s">
        <v>264</v>
      </c>
      <c r="C250" s="156">
        <v>0</v>
      </c>
    </row>
    <row r="251" spans="1:3" x14ac:dyDescent="0.3">
      <c r="A251" s="6">
        <v>1408</v>
      </c>
      <c r="B251" s="1" t="s">
        <v>265</v>
      </c>
      <c r="C251" s="156">
        <v>0</v>
      </c>
    </row>
    <row r="252" spans="1:3" x14ac:dyDescent="0.3">
      <c r="A252" s="6">
        <v>1409</v>
      </c>
      <c r="B252" s="1" t="s">
        <v>266</v>
      </c>
      <c r="C252" s="156">
        <v>0</v>
      </c>
    </row>
    <row r="253" spans="1:3" x14ac:dyDescent="0.3">
      <c r="A253" s="6">
        <v>1410</v>
      </c>
      <c r="B253" s="1" t="s">
        <v>267</v>
      </c>
      <c r="C253" s="156">
        <v>0</v>
      </c>
    </row>
    <row r="254" spans="1:3" x14ac:dyDescent="0.3">
      <c r="A254" s="6">
        <v>1411</v>
      </c>
      <c r="B254" s="1" t="s">
        <v>268</v>
      </c>
      <c r="C254" s="156">
        <v>0</v>
      </c>
    </row>
    <row r="255" spans="1:3" x14ac:dyDescent="0.3">
      <c r="A255" s="6">
        <v>1412</v>
      </c>
      <c r="B255" s="1" t="s">
        <v>269</v>
      </c>
      <c r="C255" s="156">
        <v>0</v>
      </c>
    </row>
    <row r="256" spans="1:3" x14ac:dyDescent="0.3">
      <c r="A256" s="6">
        <v>1413</v>
      </c>
      <c r="B256" s="1" t="s">
        <v>270</v>
      </c>
      <c r="C256" s="156">
        <v>0</v>
      </c>
    </row>
    <row r="257" spans="1:3" x14ac:dyDescent="0.3">
      <c r="A257" s="6">
        <v>1415</v>
      </c>
      <c r="B257" s="1" t="s">
        <v>271</v>
      </c>
      <c r="C257" s="156">
        <v>0</v>
      </c>
    </row>
    <row r="258" spans="1:3" x14ac:dyDescent="0.3">
      <c r="A258" s="6">
        <v>1416</v>
      </c>
      <c r="B258" s="1" t="s">
        <v>272</v>
      </c>
      <c r="C258" s="156">
        <v>0</v>
      </c>
    </row>
    <row r="259" spans="1:3" x14ac:dyDescent="0.3">
      <c r="A259" s="6">
        <v>1417</v>
      </c>
      <c r="B259" s="1" t="s">
        <v>273</v>
      </c>
      <c r="C259" s="156">
        <v>0</v>
      </c>
    </row>
    <row r="260" spans="1:3" x14ac:dyDescent="0.3">
      <c r="A260" s="6">
        <v>1418</v>
      </c>
      <c r="B260" s="1" t="s">
        <v>274</v>
      </c>
      <c r="C260" s="156">
        <v>0</v>
      </c>
    </row>
    <row r="261" spans="1:3" x14ac:dyDescent="0.3">
      <c r="A261" s="6">
        <v>1419</v>
      </c>
      <c r="B261" s="1" t="s">
        <v>275</v>
      </c>
      <c r="C261" s="156">
        <v>0</v>
      </c>
    </row>
    <row r="262" spans="1:3" x14ac:dyDescent="0.3">
      <c r="A262" s="6">
        <v>1420</v>
      </c>
      <c r="B262" s="1" t="s">
        <v>276</v>
      </c>
      <c r="C262" s="156">
        <v>0</v>
      </c>
    </row>
    <row r="263" spans="1:3" x14ac:dyDescent="0.3">
      <c r="A263" s="6">
        <v>1421</v>
      </c>
      <c r="B263" s="1" t="s">
        <v>277</v>
      </c>
      <c r="C263" s="156">
        <v>0</v>
      </c>
    </row>
    <row r="264" spans="1:3" x14ac:dyDescent="0.3">
      <c r="A264" s="6">
        <v>1802</v>
      </c>
      <c r="B264" s="1" t="s">
        <v>278</v>
      </c>
      <c r="C264" s="156">
        <v>0</v>
      </c>
    </row>
    <row r="265" spans="1:3" x14ac:dyDescent="0.3">
      <c r="A265" s="6">
        <v>1803</v>
      </c>
      <c r="B265" s="1" t="s">
        <v>279</v>
      </c>
      <c r="C265" s="156">
        <v>0</v>
      </c>
    </row>
    <row r="266" spans="1:3" x14ac:dyDescent="0.3">
      <c r="A266" s="6">
        <v>1804</v>
      </c>
      <c r="B266" s="1" t="s">
        <v>280</v>
      </c>
      <c r="C266" s="156">
        <v>0</v>
      </c>
    </row>
    <row r="267" spans="1:3" x14ac:dyDescent="0.3">
      <c r="A267" s="6">
        <v>1806</v>
      </c>
      <c r="B267" s="1" t="s">
        <v>281</v>
      </c>
      <c r="C267" s="156">
        <v>0</v>
      </c>
    </row>
    <row r="268" spans="1:3" x14ac:dyDescent="0.3">
      <c r="A268" s="6">
        <v>1808</v>
      </c>
      <c r="B268" s="1" t="s">
        <v>282</v>
      </c>
      <c r="C268" s="156">
        <v>0</v>
      </c>
    </row>
    <row r="269" spans="1:3" x14ac:dyDescent="0.3">
      <c r="A269" s="6">
        <v>1809</v>
      </c>
      <c r="B269" s="1" t="s">
        <v>283</v>
      </c>
      <c r="C269" s="156">
        <v>0</v>
      </c>
    </row>
    <row r="270" spans="1:3" x14ac:dyDescent="0.3">
      <c r="A270" s="6">
        <v>1810</v>
      </c>
      <c r="B270" s="1" t="s">
        <v>284</v>
      </c>
      <c r="C270" s="156">
        <v>0</v>
      </c>
    </row>
    <row r="271" spans="1:3" x14ac:dyDescent="0.3">
      <c r="A271" s="6">
        <v>1811</v>
      </c>
      <c r="B271" s="1" t="s">
        <v>285</v>
      </c>
      <c r="C271" s="156">
        <v>0</v>
      </c>
    </row>
    <row r="272" spans="1:3" x14ac:dyDescent="0.3">
      <c r="A272" s="6">
        <v>1813</v>
      </c>
      <c r="B272" s="1" t="s">
        <v>286</v>
      </c>
      <c r="C272" s="156">
        <v>0</v>
      </c>
    </row>
    <row r="273" spans="1:3" x14ac:dyDescent="0.3">
      <c r="A273" s="6">
        <v>1814</v>
      </c>
      <c r="B273" s="1" t="s">
        <v>287</v>
      </c>
      <c r="C273" s="156">
        <v>0</v>
      </c>
    </row>
    <row r="274" spans="1:3" x14ac:dyDescent="0.3">
      <c r="A274" s="6">
        <v>1816</v>
      </c>
      <c r="B274" s="1" t="s">
        <v>288</v>
      </c>
      <c r="C274" s="156">
        <v>0</v>
      </c>
    </row>
    <row r="275" spans="1:3" x14ac:dyDescent="0.3">
      <c r="A275" s="6">
        <v>1817</v>
      </c>
      <c r="B275" s="1" t="s">
        <v>289</v>
      </c>
      <c r="C275" s="156">
        <v>0</v>
      </c>
    </row>
    <row r="276" spans="1:3" x14ac:dyDescent="0.3">
      <c r="A276" s="6">
        <v>1821</v>
      </c>
      <c r="B276" s="1" t="s">
        <v>290</v>
      </c>
      <c r="C276" s="156">
        <v>0</v>
      </c>
    </row>
    <row r="277" spans="1:3" x14ac:dyDescent="0.3">
      <c r="A277" s="6">
        <v>1822</v>
      </c>
      <c r="B277" s="1" t="s">
        <v>291</v>
      </c>
      <c r="C277" s="156">
        <v>0</v>
      </c>
    </row>
    <row r="278" spans="1:3" x14ac:dyDescent="0.3">
      <c r="A278" s="6">
        <v>1823</v>
      </c>
      <c r="B278" s="1" t="s">
        <v>292</v>
      </c>
      <c r="C278" s="156">
        <v>0</v>
      </c>
    </row>
    <row r="279" spans="1:3" x14ac:dyDescent="0.3">
      <c r="A279" s="6">
        <v>1824</v>
      </c>
      <c r="B279" s="1" t="s">
        <v>293</v>
      </c>
      <c r="C279" s="156">
        <v>0</v>
      </c>
    </row>
  </sheetData>
  <sortState xmlns:xlrd2="http://schemas.microsoft.com/office/spreadsheetml/2017/richdata2" ref="A2:C279">
    <sortCondition descending="1" ref="C1:C279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8950-584B-49CF-A57C-8542DB9F8E2E}">
  <dimension ref="A1:E25"/>
  <sheetViews>
    <sheetView tabSelected="1" zoomScale="133" zoomScaleNormal="133" workbookViewId="0">
      <selection sqref="A1:E1048576"/>
    </sheetView>
  </sheetViews>
  <sheetFormatPr defaultRowHeight="14.4" x14ac:dyDescent="0.3"/>
  <cols>
    <col min="1" max="1" width="7.5546875" style="12" customWidth="1"/>
    <col min="2" max="2" width="22.21875" bestFit="1" customWidth="1"/>
    <col min="3" max="3" width="8.88671875" customWidth="1"/>
    <col min="4" max="4" width="15.21875" style="4" bestFit="1" customWidth="1"/>
    <col min="5" max="5" width="14.21875" style="4" bestFit="1" customWidth="1"/>
    <col min="6" max="16384" width="8.88671875" style="39"/>
  </cols>
  <sheetData>
    <row r="1" spans="1:5" x14ac:dyDescent="0.3">
      <c r="A1" s="10" t="s">
        <v>294</v>
      </c>
      <c r="B1" s="2" t="s">
        <v>295</v>
      </c>
      <c r="C1" s="2" t="s">
        <v>639</v>
      </c>
      <c r="D1" s="8" t="s">
        <v>2</v>
      </c>
      <c r="E1" s="8" t="s">
        <v>341</v>
      </c>
    </row>
    <row r="2" spans="1:5" x14ac:dyDescent="0.3">
      <c r="A2" s="24">
        <v>111</v>
      </c>
      <c r="B2" s="25" t="s">
        <v>29</v>
      </c>
      <c r="C2" s="25">
        <v>10</v>
      </c>
      <c r="D2" s="26">
        <v>524359.49</v>
      </c>
      <c r="E2" s="26">
        <v>52435.949000000001</v>
      </c>
    </row>
    <row r="3" spans="1:5" x14ac:dyDescent="0.3">
      <c r="A3" s="24">
        <v>112</v>
      </c>
      <c r="B3" s="25" t="s">
        <v>12</v>
      </c>
      <c r="C3" s="25">
        <v>6</v>
      </c>
      <c r="D3" s="26">
        <v>266577.84000000003</v>
      </c>
      <c r="E3" s="26">
        <v>44429.640000000007</v>
      </c>
    </row>
    <row r="4" spans="1:5" x14ac:dyDescent="0.3">
      <c r="A4" s="24">
        <v>119</v>
      </c>
      <c r="B4" s="25" t="s">
        <v>50</v>
      </c>
      <c r="C4" s="25">
        <v>8</v>
      </c>
      <c r="D4" s="26">
        <v>3405034.05</v>
      </c>
      <c r="E4" s="26">
        <v>425629.25624999998</v>
      </c>
    </row>
    <row r="5" spans="1:5" x14ac:dyDescent="0.3">
      <c r="A5" s="27">
        <v>150</v>
      </c>
      <c r="B5" s="28" t="s">
        <v>318</v>
      </c>
      <c r="C5" s="28">
        <v>16</v>
      </c>
      <c r="D5" s="29">
        <v>0</v>
      </c>
      <c r="E5" s="29">
        <v>0</v>
      </c>
    </row>
    <row r="6" spans="1:5" x14ac:dyDescent="0.3">
      <c r="A6" s="27">
        <v>170</v>
      </c>
      <c r="B6" s="28" t="s">
        <v>6</v>
      </c>
      <c r="C6" s="28">
        <v>18</v>
      </c>
      <c r="D6" s="29">
        <v>0</v>
      </c>
      <c r="E6" s="29">
        <v>0</v>
      </c>
    </row>
    <row r="7" spans="1:5" x14ac:dyDescent="0.3">
      <c r="A7" s="27">
        <v>181</v>
      </c>
      <c r="B7" s="28" t="s">
        <v>15</v>
      </c>
      <c r="C7" s="28">
        <v>5</v>
      </c>
      <c r="D7" s="29">
        <v>0</v>
      </c>
      <c r="E7" s="29">
        <v>0</v>
      </c>
    </row>
    <row r="8" spans="1:5" x14ac:dyDescent="0.3">
      <c r="A8" s="24">
        <v>184</v>
      </c>
      <c r="B8" s="25" t="s">
        <v>33</v>
      </c>
      <c r="C8" s="25">
        <v>13</v>
      </c>
      <c r="D8" s="26">
        <v>759753.2</v>
      </c>
      <c r="E8" s="26">
        <v>58442.553846153845</v>
      </c>
    </row>
    <row r="9" spans="1:5" x14ac:dyDescent="0.3">
      <c r="A9" s="24">
        <v>185</v>
      </c>
      <c r="B9" s="25" t="s">
        <v>58</v>
      </c>
      <c r="C9" s="25">
        <v>11</v>
      </c>
      <c r="D9" s="26">
        <v>3630977</v>
      </c>
      <c r="E9" s="26">
        <v>330088.81818181818</v>
      </c>
    </row>
    <row r="10" spans="1:5" x14ac:dyDescent="0.3">
      <c r="A10" s="24">
        <v>186</v>
      </c>
      <c r="B10" s="25" t="s">
        <v>27</v>
      </c>
      <c r="C10" s="25">
        <v>15</v>
      </c>
      <c r="D10" s="26">
        <v>450269.85</v>
      </c>
      <c r="E10" s="26">
        <v>30017.989999999998</v>
      </c>
    </row>
    <row r="11" spans="1:5" x14ac:dyDescent="0.3">
      <c r="A11" s="24">
        <v>187</v>
      </c>
      <c r="B11" s="25" t="s">
        <v>23</v>
      </c>
      <c r="C11" s="25">
        <v>14</v>
      </c>
      <c r="D11" s="26">
        <v>562660.71</v>
      </c>
      <c r="E11" s="26">
        <v>40190.05071428571</v>
      </c>
    </row>
    <row r="12" spans="1:5" x14ac:dyDescent="0.3">
      <c r="A12" s="24" t="s">
        <v>299</v>
      </c>
      <c r="B12" s="25" t="s">
        <v>4</v>
      </c>
      <c r="C12" s="25">
        <v>17</v>
      </c>
      <c r="D12" s="26">
        <v>900000</v>
      </c>
      <c r="E12" s="26">
        <v>52941.176470588238</v>
      </c>
    </row>
    <row r="13" spans="1:5" x14ac:dyDescent="0.3">
      <c r="A13" s="33" t="s">
        <v>300</v>
      </c>
      <c r="B13" s="34" t="s">
        <v>8</v>
      </c>
      <c r="C13" s="34">
        <v>6</v>
      </c>
      <c r="D13" s="35">
        <v>178500</v>
      </c>
      <c r="E13" s="35">
        <v>29750</v>
      </c>
    </row>
    <row r="14" spans="1:5" x14ac:dyDescent="0.3">
      <c r="A14" s="33" t="s">
        <v>296</v>
      </c>
      <c r="B14" s="34" t="s">
        <v>297</v>
      </c>
      <c r="C14" s="34">
        <v>11</v>
      </c>
      <c r="D14" s="35">
        <v>6692920.1399999997</v>
      </c>
      <c r="E14" s="35">
        <v>608447.2854545454</v>
      </c>
    </row>
    <row r="15" spans="1:5" x14ac:dyDescent="0.3">
      <c r="A15" s="24" t="s">
        <v>301</v>
      </c>
      <c r="B15" s="25" t="s">
        <v>20</v>
      </c>
      <c r="C15" s="25">
        <v>19</v>
      </c>
      <c r="D15" s="26">
        <v>224873.55</v>
      </c>
      <c r="E15" s="26">
        <v>11835.449999999999</v>
      </c>
    </row>
    <row r="16" spans="1:5" x14ac:dyDescent="0.3">
      <c r="A16" s="36" t="s">
        <v>298</v>
      </c>
      <c r="B16" s="37" t="s">
        <v>44</v>
      </c>
      <c r="C16" s="37">
        <v>9</v>
      </c>
      <c r="D16" s="38">
        <v>2088148.33</v>
      </c>
      <c r="E16" s="38">
        <v>232016.48111111112</v>
      </c>
    </row>
    <row r="17" spans="1:5" x14ac:dyDescent="0.3">
      <c r="A17" s="24" t="s">
        <v>302</v>
      </c>
      <c r="B17" s="25" t="s">
        <v>303</v>
      </c>
      <c r="C17" s="25">
        <v>12</v>
      </c>
      <c r="D17" s="26">
        <v>3756201.17</v>
      </c>
      <c r="E17" s="26">
        <v>313016.76416666666</v>
      </c>
    </row>
    <row r="18" spans="1:5" x14ac:dyDescent="0.3">
      <c r="A18" s="33" t="s">
        <v>304</v>
      </c>
      <c r="B18" s="34" t="s">
        <v>305</v>
      </c>
      <c r="C18" s="34">
        <v>11</v>
      </c>
      <c r="D18" s="35">
        <v>2877755.97</v>
      </c>
      <c r="E18" s="35">
        <v>261614.17909090911</v>
      </c>
    </row>
    <row r="19" spans="1:5" x14ac:dyDescent="0.3">
      <c r="A19" s="24" t="s">
        <v>314</v>
      </c>
      <c r="B19" s="25" t="s">
        <v>315</v>
      </c>
      <c r="C19" s="25">
        <v>19</v>
      </c>
      <c r="D19" s="26">
        <v>6293919.3499999996</v>
      </c>
      <c r="E19" s="26">
        <v>331258.91315789474</v>
      </c>
    </row>
    <row r="20" spans="1:5" x14ac:dyDescent="0.3">
      <c r="A20" s="33" t="s">
        <v>310</v>
      </c>
      <c r="B20" s="34" t="s">
        <v>311</v>
      </c>
      <c r="C20" s="34">
        <v>10</v>
      </c>
      <c r="D20" s="35">
        <v>2197945.7400000002</v>
      </c>
      <c r="E20" s="35">
        <v>219794.57400000002</v>
      </c>
    </row>
    <row r="21" spans="1:5" x14ac:dyDescent="0.3">
      <c r="A21" s="24" t="s">
        <v>316</v>
      </c>
      <c r="B21" s="25" t="s">
        <v>317</v>
      </c>
      <c r="C21" s="25">
        <v>14</v>
      </c>
      <c r="D21" s="26">
        <v>4781963</v>
      </c>
      <c r="E21" s="26">
        <v>341568.78571428574</v>
      </c>
    </row>
    <row r="22" spans="1:5" x14ac:dyDescent="0.3">
      <c r="A22" s="33" t="s">
        <v>306</v>
      </c>
      <c r="B22" s="34" t="s">
        <v>307</v>
      </c>
      <c r="C22" s="34">
        <v>6</v>
      </c>
      <c r="D22" s="35">
        <v>2218391.31</v>
      </c>
      <c r="E22" s="35">
        <v>369731.88500000001</v>
      </c>
    </row>
    <row r="23" spans="1:5" x14ac:dyDescent="0.3">
      <c r="A23" s="11" t="s">
        <v>308</v>
      </c>
      <c r="B23" s="3" t="s">
        <v>309</v>
      </c>
      <c r="C23" s="3">
        <v>13</v>
      </c>
      <c r="D23" s="9">
        <v>3797202.99</v>
      </c>
      <c r="E23" s="9">
        <v>292092.53769230773</v>
      </c>
    </row>
    <row r="24" spans="1:5" x14ac:dyDescent="0.3">
      <c r="A24" s="11" t="s">
        <v>312</v>
      </c>
      <c r="B24" s="3" t="s">
        <v>313</v>
      </c>
      <c r="C24" s="3">
        <v>15</v>
      </c>
      <c r="D24" s="9">
        <v>1373913.47</v>
      </c>
      <c r="E24" s="9">
        <v>91594.23133333333</v>
      </c>
    </row>
    <row r="25" spans="1:5" x14ac:dyDescent="0.3">
      <c r="A25" s="11"/>
      <c r="B25" s="3"/>
      <c r="C25" s="3">
        <v>278</v>
      </c>
      <c r="D25" s="32">
        <v>46981367.160000011</v>
      </c>
      <c r="E25" s="32">
        <v>4136896.5211839001</v>
      </c>
    </row>
  </sheetData>
  <sortState xmlns:xlrd2="http://schemas.microsoft.com/office/spreadsheetml/2017/richdata2" ref="A3:E25">
    <sortCondition ref="A2:A25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AA21-D71F-4410-B820-B8F9769A7D9A}">
  <dimension ref="A1:S282"/>
  <sheetViews>
    <sheetView workbookViewId="0">
      <selection activeCell="D11" sqref="D11"/>
    </sheetView>
  </sheetViews>
  <sheetFormatPr defaultRowHeight="14.4" x14ac:dyDescent="0.3"/>
  <cols>
    <col min="1" max="1" width="5.5546875" bestFit="1" customWidth="1"/>
    <col min="2" max="3" width="25.6640625" bestFit="1" customWidth="1"/>
    <col min="4" max="4" width="11.5546875" bestFit="1" customWidth="1"/>
    <col min="5" max="5" width="25.6640625" bestFit="1" customWidth="1"/>
    <col min="6" max="6" width="12" bestFit="1" customWidth="1"/>
    <col min="7" max="7" width="25.6640625" bestFit="1" customWidth="1"/>
    <col min="8" max="8" width="12.44140625" style="12" bestFit="1" customWidth="1"/>
    <col min="9" max="9" width="19.77734375" bestFit="1" customWidth="1"/>
    <col min="10" max="10" width="23.44140625" bestFit="1" customWidth="1"/>
    <col min="11" max="11" width="14.21875" style="4" bestFit="1" customWidth="1"/>
    <col min="12" max="12" width="13.6640625" style="4" bestFit="1" customWidth="1"/>
    <col min="13" max="13" width="17.6640625" bestFit="1" customWidth="1"/>
    <col min="14" max="14" width="15.77734375" bestFit="1" customWidth="1"/>
    <col min="15" max="15" width="19.88671875" bestFit="1" customWidth="1"/>
    <col min="16" max="16" width="14.6640625" bestFit="1" customWidth="1"/>
    <col min="17" max="17" width="15.33203125" bestFit="1" customWidth="1"/>
    <col min="18" max="18" width="19.44140625" bestFit="1" customWidth="1"/>
    <col min="19" max="19" width="9.21875" style="39" bestFit="1" customWidth="1"/>
    <col min="20" max="16384" width="8.88671875" style="39"/>
  </cols>
  <sheetData>
    <row r="1" spans="1:19" ht="15" thickBot="1" x14ac:dyDescent="0.35"/>
    <row r="2" spans="1:19" ht="15" thickBot="1" x14ac:dyDescent="0.35">
      <c r="K2" s="148" t="s">
        <v>640</v>
      </c>
      <c r="L2" s="149"/>
      <c r="M2" s="150"/>
      <c r="N2" s="151" t="s">
        <v>641</v>
      </c>
      <c r="O2" s="152"/>
      <c r="P2" s="153"/>
      <c r="Q2" s="154" t="s">
        <v>642</v>
      </c>
      <c r="R2" s="155"/>
    </row>
    <row r="3" spans="1:19" ht="15" thickBot="1" x14ac:dyDescent="0.35">
      <c r="A3" s="5" t="s">
        <v>0</v>
      </c>
      <c r="B3" s="5" t="s">
        <v>342</v>
      </c>
      <c r="C3" s="5" t="s">
        <v>342</v>
      </c>
      <c r="D3" s="5" t="s">
        <v>343</v>
      </c>
      <c r="E3" s="5" t="s">
        <v>344</v>
      </c>
      <c r="F3" s="5" t="s">
        <v>345</v>
      </c>
      <c r="G3" s="5" t="s">
        <v>346</v>
      </c>
      <c r="H3" s="13" t="s">
        <v>347</v>
      </c>
      <c r="I3" s="5" t="s">
        <v>348</v>
      </c>
      <c r="J3" s="63" t="s">
        <v>349</v>
      </c>
      <c r="K3" s="110" t="s">
        <v>644</v>
      </c>
      <c r="L3" s="111" t="s">
        <v>645</v>
      </c>
      <c r="M3" s="112" t="s">
        <v>646</v>
      </c>
      <c r="N3" s="101" t="s">
        <v>647</v>
      </c>
      <c r="O3" s="102" t="s">
        <v>648</v>
      </c>
      <c r="P3" s="106" t="s">
        <v>649</v>
      </c>
      <c r="Q3" s="101" t="s">
        <v>650</v>
      </c>
      <c r="R3" s="102" t="s">
        <v>651</v>
      </c>
    </row>
    <row r="4" spans="1:19" x14ac:dyDescent="0.3">
      <c r="A4" s="18">
        <v>1401</v>
      </c>
      <c r="B4" s="18" t="s">
        <v>350</v>
      </c>
      <c r="C4" s="18" t="s">
        <v>352</v>
      </c>
      <c r="D4" s="18" t="s">
        <v>353</v>
      </c>
      <c r="E4" s="18" t="s">
        <v>484</v>
      </c>
      <c r="F4" s="18" t="s">
        <v>485</v>
      </c>
      <c r="G4" s="18" t="s">
        <v>333</v>
      </c>
      <c r="H4" s="19" t="s">
        <v>308</v>
      </c>
      <c r="I4" s="18" t="s">
        <v>532</v>
      </c>
      <c r="J4" s="64" t="s">
        <v>543</v>
      </c>
      <c r="K4" s="107">
        <v>0</v>
      </c>
      <c r="L4" s="108">
        <v>292092.53769230773</v>
      </c>
      <c r="M4" s="109">
        <v>292092.53769230773</v>
      </c>
      <c r="N4" s="103">
        <v>2487</v>
      </c>
      <c r="O4" s="104">
        <v>1070</v>
      </c>
      <c r="P4" s="105">
        <v>3557</v>
      </c>
      <c r="Q4" s="55">
        <v>204226.63515343529</v>
      </c>
      <c r="R4" s="56">
        <v>971002.95006685855</v>
      </c>
      <c r="S4" s="113"/>
    </row>
    <row r="5" spans="1:19" x14ac:dyDescent="0.3">
      <c r="A5" s="14">
        <v>101</v>
      </c>
      <c r="B5" s="14" t="s">
        <v>350</v>
      </c>
      <c r="C5" s="14" t="s">
        <v>352</v>
      </c>
      <c r="D5" s="14" t="s">
        <v>353</v>
      </c>
      <c r="E5" s="14" t="s">
        <v>484</v>
      </c>
      <c r="F5" s="14" t="s">
        <v>485</v>
      </c>
      <c r="G5" s="14" t="s">
        <v>335</v>
      </c>
      <c r="H5" s="15" t="s">
        <v>304</v>
      </c>
      <c r="I5" s="14" t="s">
        <v>445</v>
      </c>
      <c r="J5" s="65" t="s">
        <v>569</v>
      </c>
      <c r="K5" s="58">
        <v>0</v>
      </c>
      <c r="L5" s="71">
        <v>261614.17909090911</v>
      </c>
      <c r="M5" s="78">
        <v>261614.17909090911</v>
      </c>
      <c r="N5" s="85">
        <v>3749</v>
      </c>
      <c r="O5" s="86">
        <v>1260</v>
      </c>
      <c r="P5" s="96">
        <v>5009</v>
      </c>
      <c r="Q5" s="45">
        <v>195805.86093268482</v>
      </c>
      <c r="R5" s="46">
        <v>1040020.1770367966</v>
      </c>
    </row>
    <row r="6" spans="1:19" x14ac:dyDescent="0.3">
      <c r="A6" s="18">
        <v>901</v>
      </c>
      <c r="B6" s="18" t="s">
        <v>350</v>
      </c>
      <c r="C6" s="18" t="s">
        <v>352</v>
      </c>
      <c r="D6" s="18" t="s">
        <v>353</v>
      </c>
      <c r="E6" s="18" t="s">
        <v>484</v>
      </c>
      <c r="F6" s="18" t="s">
        <v>485</v>
      </c>
      <c r="G6" s="18" t="s">
        <v>340</v>
      </c>
      <c r="H6" s="19" t="s">
        <v>316</v>
      </c>
      <c r="I6" s="18" t="s">
        <v>492</v>
      </c>
      <c r="J6" s="64" t="s">
        <v>626</v>
      </c>
      <c r="K6" s="57">
        <v>0</v>
      </c>
      <c r="L6" s="70">
        <v>341568.78571428574</v>
      </c>
      <c r="M6" s="77">
        <v>341568.78571428574</v>
      </c>
      <c r="N6" s="83">
        <v>316</v>
      </c>
      <c r="O6" s="84">
        <v>147</v>
      </c>
      <c r="P6" s="95">
        <v>463</v>
      </c>
      <c r="Q6" s="43">
        <v>233122.54057389696</v>
      </c>
      <c r="R6" s="44">
        <v>1075825.4951409136</v>
      </c>
    </row>
    <row r="7" spans="1:19" x14ac:dyDescent="0.3">
      <c r="A7" s="14">
        <v>701</v>
      </c>
      <c r="B7" s="14" t="s">
        <v>350</v>
      </c>
      <c r="C7" s="14" t="s">
        <v>352</v>
      </c>
      <c r="D7" s="14" t="s">
        <v>353</v>
      </c>
      <c r="E7" s="14" t="s">
        <v>354</v>
      </c>
      <c r="F7" s="14" t="s">
        <v>355</v>
      </c>
      <c r="G7" s="14" t="s">
        <v>319</v>
      </c>
      <c r="H7" s="15">
        <v>187</v>
      </c>
      <c r="I7" s="14" t="s">
        <v>356</v>
      </c>
      <c r="J7" s="65" t="s">
        <v>357</v>
      </c>
      <c r="K7" s="58">
        <v>393702.92</v>
      </c>
      <c r="L7" s="71">
        <v>40190.05071428571</v>
      </c>
      <c r="M7" s="78">
        <v>433892.97071428568</v>
      </c>
      <c r="N7" s="85">
        <v>317</v>
      </c>
      <c r="O7" s="86"/>
      <c r="P7" s="96">
        <v>317</v>
      </c>
      <c r="Q7" s="45">
        <v>433892.97071428568</v>
      </c>
      <c r="R7" s="46" t="s">
        <v>643</v>
      </c>
    </row>
    <row r="8" spans="1:19" x14ac:dyDescent="0.3">
      <c r="A8" s="14">
        <v>102</v>
      </c>
      <c r="B8" s="14" t="s">
        <v>350</v>
      </c>
      <c r="C8" s="14" t="s">
        <v>352</v>
      </c>
      <c r="D8" s="14" t="s">
        <v>353</v>
      </c>
      <c r="E8" s="14" t="s">
        <v>484</v>
      </c>
      <c r="F8" s="14" t="s">
        <v>485</v>
      </c>
      <c r="G8" s="14" t="s">
        <v>335</v>
      </c>
      <c r="H8" s="15" t="s">
        <v>304</v>
      </c>
      <c r="I8" s="14" t="s">
        <v>445</v>
      </c>
      <c r="J8" s="65" t="s">
        <v>570</v>
      </c>
      <c r="K8" s="58">
        <v>0</v>
      </c>
      <c r="L8" s="71">
        <v>261614.17909090911</v>
      </c>
      <c r="M8" s="78">
        <v>261614.17909090911</v>
      </c>
      <c r="N8" s="85">
        <v>2178</v>
      </c>
      <c r="O8" s="86">
        <v>870</v>
      </c>
      <c r="P8" s="96">
        <v>3048</v>
      </c>
      <c r="Q8" s="45">
        <v>186940.84057086613</v>
      </c>
      <c r="R8" s="46">
        <v>916551.74467711616</v>
      </c>
    </row>
    <row r="9" spans="1:19" x14ac:dyDescent="0.3">
      <c r="A9" s="20">
        <v>801</v>
      </c>
      <c r="B9" s="20" t="s">
        <v>350</v>
      </c>
      <c r="C9" s="20" t="s">
        <v>352</v>
      </c>
      <c r="D9" s="20" t="s">
        <v>353</v>
      </c>
      <c r="E9" s="20" t="s">
        <v>321</v>
      </c>
      <c r="F9" s="20" t="s">
        <v>377</v>
      </c>
      <c r="G9" s="20" t="s">
        <v>321</v>
      </c>
      <c r="H9" s="21">
        <v>150</v>
      </c>
      <c r="I9" s="20" t="s">
        <v>378</v>
      </c>
      <c r="J9" s="66" t="s">
        <v>379</v>
      </c>
      <c r="K9" s="59">
        <v>0</v>
      </c>
      <c r="L9" s="72">
        <v>0</v>
      </c>
      <c r="M9" s="79">
        <v>0</v>
      </c>
      <c r="N9" s="87">
        <v>4594</v>
      </c>
      <c r="O9" s="88">
        <v>1496</v>
      </c>
      <c r="P9" s="97">
        <v>6090</v>
      </c>
      <c r="Q9" s="47">
        <v>0</v>
      </c>
      <c r="R9" s="48">
        <v>0</v>
      </c>
    </row>
    <row r="10" spans="1:19" x14ac:dyDescent="0.3">
      <c r="A10" s="20">
        <v>1501</v>
      </c>
      <c r="B10" s="20" t="s">
        <v>350</v>
      </c>
      <c r="C10" s="20" t="s">
        <v>352</v>
      </c>
      <c r="D10" s="20" t="s">
        <v>353</v>
      </c>
      <c r="E10" s="20" t="s">
        <v>354</v>
      </c>
      <c r="F10" s="20" t="s">
        <v>355</v>
      </c>
      <c r="G10" s="20" t="s">
        <v>320</v>
      </c>
      <c r="H10" s="21">
        <v>181</v>
      </c>
      <c r="I10" s="20" t="s">
        <v>370</v>
      </c>
      <c r="J10" s="66" t="s">
        <v>371</v>
      </c>
      <c r="K10" s="59">
        <v>360238.5</v>
      </c>
      <c r="L10" s="72">
        <v>0</v>
      </c>
      <c r="M10" s="79">
        <v>360238.5</v>
      </c>
      <c r="N10" s="87">
        <v>912</v>
      </c>
      <c r="O10" s="88">
        <v>228</v>
      </c>
      <c r="P10" s="97">
        <v>1140</v>
      </c>
      <c r="Q10" s="47">
        <v>288190.80000000005</v>
      </c>
      <c r="R10" s="48">
        <v>1801192.5</v>
      </c>
    </row>
    <row r="11" spans="1:19" x14ac:dyDescent="0.3">
      <c r="A11" s="18">
        <v>1402</v>
      </c>
      <c r="B11" s="18" t="s">
        <v>350</v>
      </c>
      <c r="C11" s="18" t="s">
        <v>352</v>
      </c>
      <c r="D11" s="18" t="s">
        <v>353</v>
      </c>
      <c r="E11" s="18" t="s">
        <v>484</v>
      </c>
      <c r="F11" s="18" t="s">
        <v>485</v>
      </c>
      <c r="G11" s="18" t="s">
        <v>333</v>
      </c>
      <c r="H11" s="19" t="s">
        <v>308</v>
      </c>
      <c r="I11" s="18" t="s">
        <v>532</v>
      </c>
      <c r="J11" s="64" t="s">
        <v>544</v>
      </c>
      <c r="K11" s="57">
        <v>0</v>
      </c>
      <c r="L11" s="70">
        <v>292092.53769230773</v>
      </c>
      <c r="M11" s="77">
        <v>292092.53769230773</v>
      </c>
      <c r="N11" s="83">
        <v>1100</v>
      </c>
      <c r="O11" s="84">
        <v>313</v>
      </c>
      <c r="P11" s="95">
        <v>1413</v>
      </c>
      <c r="Q11" s="43">
        <v>227389.80287440799</v>
      </c>
      <c r="R11" s="44">
        <v>1318615.8330965841</v>
      </c>
    </row>
    <row r="12" spans="1:19" x14ac:dyDescent="0.3">
      <c r="A12" s="18">
        <v>1001</v>
      </c>
      <c r="B12" s="18" t="s">
        <v>350</v>
      </c>
      <c r="C12" s="18" t="s">
        <v>352</v>
      </c>
      <c r="D12" s="18" t="s">
        <v>353</v>
      </c>
      <c r="E12" s="18" t="s">
        <v>484</v>
      </c>
      <c r="F12" s="18" t="s">
        <v>485</v>
      </c>
      <c r="G12" s="18" t="s">
        <v>334</v>
      </c>
      <c r="H12" s="19" t="s">
        <v>302</v>
      </c>
      <c r="I12" s="18" t="s">
        <v>556</v>
      </c>
      <c r="J12" s="64" t="s">
        <v>557</v>
      </c>
      <c r="K12" s="57">
        <v>0</v>
      </c>
      <c r="L12" s="70">
        <v>313016.76416666666</v>
      </c>
      <c r="M12" s="77">
        <v>313016.76416666666</v>
      </c>
      <c r="N12" s="83">
        <v>4466</v>
      </c>
      <c r="O12" s="84">
        <v>1639</v>
      </c>
      <c r="P12" s="95">
        <v>6105</v>
      </c>
      <c r="Q12" s="43">
        <v>228981.63288588586</v>
      </c>
      <c r="R12" s="44">
        <v>1165934.9269295302</v>
      </c>
    </row>
    <row r="13" spans="1:19" x14ac:dyDescent="0.3">
      <c r="A13" s="20">
        <v>1502</v>
      </c>
      <c r="B13" s="20" t="s">
        <v>350</v>
      </c>
      <c r="C13" s="20" t="s">
        <v>352</v>
      </c>
      <c r="D13" s="20" t="s">
        <v>353</v>
      </c>
      <c r="E13" s="20" t="s">
        <v>427</v>
      </c>
      <c r="F13" s="20" t="s">
        <v>428</v>
      </c>
      <c r="G13" s="20" t="s">
        <v>324</v>
      </c>
      <c r="H13" s="21">
        <v>170</v>
      </c>
      <c r="I13" s="20" t="s">
        <v>370</v>
      </c>
      <c r="J13" s="66" t="s">
        <v>429</v>
      </c>
      <c r="K13" s="59">
        <v>219156.28</v>
      </c>
      <c r="L13" s="72">
        <v>0</v>
      </c>
      <c r="M13" s="79">
        <v>219156.28</v>
      </c>
      <c r="N13" s="87">
        <v>2133</v>
      </c>
      <c r="O13" s="88">
        <v>696</v>
      </c>
      <c r="P13" s="97">
        <v>2829</v>
      </c>
      <c r="Q13" s="47">
        <v>165238.72224814424</v>
      </c>
      <c r="R13" s="48">
        <v>890794.70706896542</v>
      </c>
    </row>
    <row r="14" spans="1:19" x14ac:dyDescent="0.3">
      <c r="A14" s="20">
        <v>802</v>
      </c>
      <c r="B14" s="20" t="s">
        <v>350</v>
      </c>
      <c r="C14" s="20" t="s">
        <v>352</v>
      </c>
      <c r="D14" s="20" t="s">
        <v>353</v>
      </c>
      <c r="E14" s="20" t="s">
        <v>321</v>
      </c>
      <c r="F14" s="20" t="s">
        <v>377</v>
      </c>
      <c r="G14" s="20" t="s">
        <v>321</v>
      </c>
      <c r="H14" s="21">
        <v>150</v>
      </c>
      <c r="I14" s="20" t="s">
        <v>378</v>
      </c>
      <c r="J14" s="66" t="s">
        <v>380</v>
      </c>
      <c r="K14" s="59">
        <v>0</v>
      </c>
      <c r="L14" s="72">
        <v>0</v>
      </c>
      <c r="M14" s="79">
        <v>0</v>
      </c>
      <c r="N14" s="87">
        <v>128</v>
      </c>
      <c r="O14" s="88"/>
      <c r="P14" s="97">
        <v>128</v>
      </c>
      <c r="Q14" s="47">
        <v>0</v>
      </c>
      <c r="R14" s="48" t="s">
        <v>643</v>
      </c>
    </row>
    <row r="15" spans="1:19" x14ac:dyDescent="0.3">
      <c r="A15" s="18">
        <v>1101</v>
      </c>
      <c r="B15" s="18" t="s">
        <v>350</v>
      </c>
      <c r="C15" s="18" t="s">
        <v>352</v>
      </c>
      <c r="D15" s="18" t="s">
        <v>353</v>
      </c>
      <c r="E15" s="18" t="s">
        <v>484</v>
      </c>
      <c r="F15" s="18" t="s">
        <v>485</v>
      </c>
      <c r="G15" s="18" t="s">
        <v>334</v>
      </c>
      <c r="H15" s="19" t="s">
        <v>302</v>
      </c>
      <c r="I15" s="18" t="s">
        <v>427</v>
      </c>
      <c r="J15" s="64" t="s">
        <v>558</v>
      </c>
      <c r="K15" s="57">
        <v>0</v>
      </c>
      <c r="L15" s="70">
        <v>313016.76416666666</v>
      </c>
      <c r="M15" s="77">
        <v>313016.76416666666</v>
      </c>
      <c r="N15" s="83">
        <v>3806</v>
      </c>
      <c r="O15" s="84">
        <v>1034</v>
      </c>
      <c r="P15" s="95">
        <v>4840</v>
      </c>
      <c r="Q15" s="43">
        <v>246145.00091287881</v>
      </c>
      <c r="R15" s="44">
        <v>1465184.8535460993</v>
      </c>
    </row>
    <row r="16" spans="1:19" x14ac:dyDescent="0.3">
      <c r="A16" s="14">
        <v>401</v>
      </c>
      <c r="B16" s="14" t="s">
        <v>350</v>
      </c>
      <c r="C16" s="14" t="s">
        <v>352</v>
      </c>
      <c r="D16" s="14" t="s">
        <v>353</v>
      </c>
      <c r="E16" s="14" t="s">
        <v>408</v>
      </c>
      <c r="F16" s="14" t="s">
        <v>409</v>
      </c>
      <c r="G16" s="14" t="s">
        <v>339</v>
      </c>
      <c r="H16" s="15" t="s">
        <v>298</v>
      </c>
      <c r="I16" s="14" t="s">
        <v>515</v>
      </c>
      <c r="J16" s="65" t="s">
        <v>618</v>
      </c>
      <c r="K16" s="58">
        <v>303665.84999999998</v>
      </c>
      <c r="L16" s="71">
        <v>232016.48111111112</v>
      </c>
      <c r="M16" s="78">
        <v>535682.3311111111</v>
      </c>
      <c r="N16" s="85">
        <v>250</v>
      </c>
      <c r="O16" s="86">
        <v>62</v>
      </c>
      <c r="P16" s="96">
        <v>312</v>
      </c>
      <c r="Q16" s="45">
        <v>429232.6371082621</v>
      </c>
      <c r="R16" s="46">
        <v>2695691.7307526884</v>
      </c>
    </row>
    <row r="17" spans="1:18" x14ac:dyDescent="0.3">
      <c r="A17" s="18">
        <v>1701</v>
      </c>
      <c r="B17" s="18" t="s">
        <v>350</v>
      </c>
      <c r="C17" s="18" t="s">
        <v>352</v>
      </c>
      <c r="D17" s="18" t="s">
        <v>353</v>
      </c>
      <c r="E17" s="18" t="s">
        <v>408</v>
      </c>
      <c r="F17" s="18" t="s">
        <v>409</v>
      </c>
      <c r="G17" s="18" t="s">
        <v>331</v>
      </c>
      <c r="H17" s="19" t="s">
        <v>301</v>
      </c>
      <c r="I17" s="18" t="s">
        <v>420</v>
      </c>
      <c r="J17" s="64" t="s">
        <v>512</v>
      </c>
      <c r="K17" s="57">
        <v>345422.37</v>
      </c>
      <c r="L17" s="70">
        <v>11835.449999999999</v>
      </c>
      <c r="M17" s="77">
        <v>357257.82</v>
      </c>
      <c r="N17" s="83">
        <v>653</v>
      </c>
      <c r="O17" s="84">
        <v>191</v>
      </c>
      <c r="P17" s="95">
        <v>844</v>
      </c>
      <c r="Q17" s="43">
        <v>276409.19011848344</v>
      </c>
      <c r="R17" s="44">
        <v>1578668.0632460734</v>
      </c>
    </row>
    <row r="18" spans="1:18" x14ac:dyDescent="0.3">
      <c r="A18" s="20">
        <v>803</v>
      </c>
      <c r="B18" s="20" t="s">
        <v>350</v>
      </c>
      <c r="C18" s="20" t="s">
        <v>352</v>
      </c>
      <c r="D18" s="20" t="s">
        <v>353</v>
      </c>
      <c r="E18" s="20" t="s">
        <v>321</v>
      </c>
      <c r="F18" s="20" t="s">
        <v>377</v>
      </c>
      <c r="G18" s="20" t="s">
        <v>321</v>
      </c>
      <c r="H18" s="21">
        <v>150</v>
      </c>
      <c r="I18" s="20" t="s">
        <v>378</v>
      </c>
      <c r="J18" s="66" t="s">
        <v>381</v>
      </c>
      <c r="K18" s="59">
        <v>0</v>
      </c>
      <c r="L18" s="72">
        <v>0</v>
      </c>
      <c r="M18" s="79">
        <v>0</v>
      </c>
      <c r="N18" s="87">
        <v>497</v>
      </c>
      <c r="O18" s="88"/>
      <c r="P18" s="97">
        <v>497</v>
      </c>
      <c r="Q18" s="47">
        <v>0</v>
      </c>
      <c r="R18" s="48" t="s">
        <v>643</v>
      </c>
    </row>
    <row r="19" spans="1:18" x14ac:dyDescent="0.3">
      <c r="A19" s="18">
        <v>201</v>
      </c>
      <c r="B19" s="18" t="s">
        <v>350</v>
      </c>
      <c r="C19" s="18" t="s">
        <v>352</v>
      </c>
      <c r="D19" s="18" t="s">
        <v>353</v>
      </c>
      <c r="E19" s="18" t="s">
        <v>354</v>
      </c>
      <c r="F19" s="18" t="s">
        <v>355</v>
      </c>
      <c r="G19" s="18" t="s">
        <v>327</v>
      </c>
      <c r="H19" s="19">
        <v>184</v>
      </c>
      <c r="I19" s="18" t="s">
        <v>373</v>
      </c>
      <c r="J19" s="64" t="s">
        <v>472</v>
      </c>
      <c r="K19" s="57">
        <v>316992.38</v>
      </c>
      <c r="L19" s="70">
        <v>58442.553846153845</v>
      </c>
      <c r="M19" s="77">
        <v>375434.93384615384</v>
      </c>
      <c r="N19" s="83">
        <v>671</v>
      </c>
      <c r="O19" s="84">
        <v>174</v>
      </c>
      <c r="P19" s="95">
        <v>845</v>
      </c>
      <c r="Q19" s="43">
        <v>298126.43859262631</v>
      </c>
      <c r="R19" s="44">
        <v>1823232.8683908044</v>
      </c>
    </row>
    <row r="20" spans="1:18" x14ac:dyDescent="0.3">
      <c r="A20" s="20">
        <v>1503</v>
      </c>
      <c r="B20" s="20" t="s">
        <v>350</v>
      </c>
      <c r="C20" s="20" t="s">
        <v>352</v>
      </c>
      <c r="D20" s="20" t="s">
        <v>353</v>
      </c>
      <c r="E20" s="20" t="s">
        <v>427</v>
      </c>
      <c r="F20" s="20" t="s">
        <v>428</v>
      </c>
      <c r="G20" s="20" t="s">
        <v>324</v>
      </c>
      <c r="H20" s="21">
        <v>170</v>
      </c>
      <c r="I20" s="20" t="s">
        <v>370</v>
      </c>
      <c r="J20" s="66" t="s">
        <v>430</v>
      </c>
      <c r="K20" s="59">
        <v>483401</v>
      </c>
      <c r="L20" s="72">
        <v>0</v>
      </c>
      <c r="M20" s="79">
        <v>483401</v>
      </c>
      <c r="N20" s="87">
        <v>17794</v>
      </c>
      <c r="O20" s="88">
        <v>6110</v>
      </c>
      <c r="P20" s="97">
        <v>23904</v>
      </c>
      <c r="Q20" s="47">
        <v>359840.92177041498</v>
      </c>
      <c r="R20" s="48">
        <v>1891197.6274959084</v>
      </c>
    </row>
    <row r="21" spans="1:18" x14ac:dyDescent="0.3">
      <c r="A21" s="14">
        <v>902</v>
      </c>
      <c r="B21" s="14" t="s">
        <v>350</v>
      </c>
      <c r="C21" s="14" t="s">
        <v>352</v>
      </c>
      <c r="D21" s="14" t="s">
        <v>353</v>
      </c>
      <c r="E21" s="14" t="s">
        <v>484</v>
      </c>
      <c r="F21" s="14" t="s">
        <v>485</v>
      </c>
      <c r="G21" s="14" t="s">
        <v>329</v>
      </c>
      <c r="H21" s="15" t="s">
        <v>312</v>
      </c>
      <c r="I21" s="14" t="s">
        <v>492</v>
      </c>
      <c r="J21" s="65" t="s">
        <v>493</v>
      </c>
      <c r="K21" s="58">
        <v>0</v>
      </c>
      <c r="L21" s="71">
        <v>91594.23133333333</v>
      </c>
      <c r="M21" s="78">
        <v>91594.23133333333</v>
      </c>
      <c r="N21" s="85">
        <v>285</v>
      </c>
      <c r="O21" s="86">
        <v>98</v>
      </c>
      <c r="P21" s="96">
        <v>383</v>
      </c>
      <c r="Q21" s="45">
        <v>68157.587284595298</v>
      </c>
      <c r="R21" s="46">
        <v>357965.21021088434</v>
      </c>
    </row>
    <row r="22" spans="1:18" x14ac:dyDescent="0.3">
      <c r="A22" s="14">
        <v>1403</v>
      </c>
      <c r="B22" s="14" t="s">
        <v>350</v>
      </c>
      <c r="C22" s="14" t="s">
        <v>352</v>
      </c>
      <c r="D22" s="14" t="s">
        <v>353</v>
      </c>
      <c r="E22" s="14" t="s">
        <v>354</v>
      </c>
      <c r="F22" s="14" t="s">
        <v>355</v>
      </c>
      <c r="G22" s="14" t="s">
        <v>332</v>
      </c>
      <c r="H22" s="15">
        <v>185</v>
      </c>
      <c r="I22" s="14" t="s">
        <v>532</v>
      </c>
      <c r="J22" s="65" t="s">
        <v>533</v>
      </c>
      <c r="K22" s="58">
        <v>0</v>
      </c>
      <c r="L22" s="71">
        <v>330088.81818181818</v>
      </c>
      <c r="M22" s="78">
        <v>330088.81818181818</v>
      </c>
      <c r="N22" s="85">
        <v>2139</v>
      </c>
      <c r="O22" s="86">
        <v>482</v>
      </c>
      <c r="P22" s="96">
        <v>2621</v>
      </c>
      <c r="Q22" s="45">
        <v>269385.72380423849</v>
      </c>
      <c r="R22" s="46">
        <v>1794943.5528102603</v>
      </c>
    </row>
    <row r="23" spans="1:18" x14ac:dyDescent="0.3">
      <c r="A23" s="18">
        <v>202</v>
      </c>
      <c r="B23" s="18" t="s">
        <v>350</v>
      </c>
      <c r="C23" s="18" t="s">
        <v>352</v>
      </c>
      <c r="D23" s="18" t="s">
        <v>353</v>
      </c>
      <c r="E23" s="18" t="s">
        <v>354</v>
      </c>
      <c r="F23" s="18" t="s">
        <v>355</v>
      </c>
      <c r="G23" s="18" t="s">
        <v>327</v>
      </c>
      <c r="H23" s="19">
        <v>184</v>
      </c>
      <c r="I23" s="18" t="s">
        <v>373</v>
      </c>
      <c r="J23" s="64" t="s">
        <v>473</v>
      </c>
      <c r="K23" s="57">
        <v>309432.71000000002</v>
      </c>
      <c r="L23" s="70">
        <v>58442.553846153845</v>
      </c>
      <c r="M23" s="77">
        <v>367875.26384615386</v>
      </c>
      <c r="N23" s="83">
        <v>507</v>
      </c>
      <c r="O23" s="84">
        <v>133</v>
      </c>
      <c r="P23" s="95">
        <v>640</v>
      </c>
      <c r="Q23" s="43">
        <v>291426.18557812501</v>
      </c>
      <c r="R23" s="44">
        <v>1770226.8335454022</v>
      </c>
    </row>
    <row r="24" spans="1:18" x14ac:dyDescent="0.3">
      <c r="A24" s="14">
        <v>1404</v>
      </c>
      <c r="B24" s="14" t="s">
        <v>350</v>
      </c>
      <c r="C24" s="14" t="s">
        <v>352</v>
      </c>
      <c r="D24" s="14" t="s">
        <v>353</v>
      </c>
      <c r="E24" s="14" t="s">
        <v>354</v>
      </c>
      <c r="F24" s="14" t="s">
        <v>355</v>
      </c>
      <c r="G24" s="14" t="s">
        <v>332</v>
      </c>
      <c r="H24" s="15">
        <v>185</v>
      </c>
      <c r="I24" s="14" t="s">
        <v>532</v>
      </c>
      <c r="J24" s="65" t="s">
        <v>534</v>
      </c>
      <c r="K24" s="58">
        <v>0</v>
      </c>
      <c r="L24" s="71">
        <v>330088.81818181818</v>
      </c>
      <c r="M24" s="78">
        <v>330088.81818181818</v>
      </c>
      <c r="N24" s="85">
        <v>516</v>
      </c>
      <c r="O24" s="86">
        <v>159</v>
      </c>
      <c r="P24" s="96">
        <v>675</v>
      </c>
      <c r="Q24" s="45">
        <v>252334.56323232321</v>
      </c>
      <c r="R24" s="46">
        <v>1401320.4545454546</v>
      </c>
    </row>
    <row r="25" spans="1:18" x14ac:dyDescent="0.3">
      <c r="A25" s="18">
        <v>1201</v>
      </c>
      <c r="B25" s="18" t="s">
        <v>350</v>
      </c>
      <c r="C25" s="18" t="s">
        <v>352</v>
      </c>
      <c r="D25" s="18" t="s">
        <v>353</v>
      </c>
      <c r="E25" s="18" t="s">
        <v>354</v>
      </c>
      <c r="F25" s="18" t="s">
        <v>355</v>
      </c>
      <c r="G25" s="18" t="s">
        <v>322</v>
      </c>
      <c r="H25" s="19">
        <v>186</v>
      </c>
      <c r="I25" s="18" t="s">
        <v>393</v>
      </c>
      <c r="J25" s="64" t="s">
        <v>394</v>
      </c>
      <c r="K25" s="57">
        <v>0</v>
      </c>
      <c r="L25" s="70">
        <v>30017.989999999998</v>
      </c>
      <c r="M25" s="77">
        <v>30017.989999999998</v>
      </c>
      <c r="N25" s="83">
        <v>215</v>
      </c>
      <c r="O25" s="84">
        <v>158</v>
      </c>
      <c r="P25" s="95">
        <v>373</v>
      </c>
      <c r="Q25" s="43">
        <v>17302.594772117958</v>
      </c>
      <c r="R25" s="44">
        <v>70865.254873417725</v>
      </c>
    </row>
    <row r="26" spans="1:18" x14ac:dyDescent="0.3">
      <c r="A26" s="14">
        <v>1002</v>
      </c>
      <c r="B26" s="14" t="s">
        <v>350</v>
      </c>
      <c r="C26" s="14" t="s">
        <v>352</v>
      </c>
      <c r="D26" s="14" t="s">
        <v>353</v>
      </c>
      <c r="E26" s="14" t="s">
        <v>484</v>
      </c>
      <c r="F26" s="14" t="s">
        <v>485</v>
      </c>
      <c r="G26" s="14" t="s">
        <v>337</v>
      </c>
      <c r="H26" s="15" t="s">
        <v>310</v>
      </c>
      <c r="I26" s="14" t="s">
        <v>556</v>
      </c>
      <c r="J26" s="65" t="s">
        <v>598</v>
      </c>
      <c r="K26" s="58">
        <v>0</v>
      </c>
      <c r="L26" s="71">
        <v>219794.57400000002</v>
      </c>
      <c r="M26" s="78">
        <v>219794.57400000002</v>
      </c>
      <c r="N26" s="85">
        <v>362</v>
      </c>
      <c r="O26" s="86">
        <v>141</v>
      </c>
      <c r="P26" s="96">
        <v>503</v>
      </c>
      <c r="Q26" s="45">
        <v>158182.17850497022</v>
      </c>
      <c r="R26" s="46">
        <v>784089.86327659583</v>
      </c>
    </row>
    <row r="27" spans="1:18" x14ac:dyDescent="0.3">
      <c r="A27" s="18">
        <v>203</v>
      </c>
      <c r="B27" s="18" t="s">
        <v>350</v>
      </c>
      <c r="C27" s="18" t="s">
        <v>352</v>
      </c>
      <c r="D27" s="18" t="s">
        <v>353</v>
      </c>
      <c r="E27" s="18" t="s">
        <v>354</v>
      </c>
      <c r="F27" s="18" t="s">
        <v>355</v>
      </c>
      <c r="G27" s="18" t="s">
        <v>327</v>
      </c>
      <c r="H27" s="19">
        <v>184</v>
      </c>
      <c r="I27" s="18" t="s">
        <v>373</v>
      </c>
      <c r="J27" s="64" t="s">
        <v>474</v>
      </c>
      <c r="K27" s="57">
        <v>96817.49</v>
      </c>
      <c r="L27" s="70">
        <v>58442.553846153845</v>
      </c>
      <c r="M27" s="77">
        <v>155260.04384615386</v>
      </c>
      <c r="N27" s="83">
        <v>169</v>
      </c>
      <c r="O27" s="84">
        <v>173</v>
      </c>
      <c r="P27" s="95">
        <v>342</v>
      </c>
      <c r="Q27" s="43">
        <v>76722.068450292398</v>
      </c>
      <c r="R27" s="44">
        <v>306930.26008892845</v>
      </c>
    </row>
    <row r="28" spans="1:18" x14ac:dyDescent="0.3">
      <c r="A28" s="20">
        <v>1115</v>
      </c>
      <c r="B28" s="20" t="s">
        <v>350</v>
      </c>
      <c r="C28" s="20" t="s">
        <v>352</v>
      </c>
      <c r="D28" s="20" t="s">
        <v>353</v>
      </c>
      <c r="E28" s="20" t="s">
        <v>427</v>
      </c>
      <c r="F28" s="20" t="s">
        <v>428</v>
      </c>
      <c r="G28" s="20" t="s">
        <v>324</v>
      </c>
      <c r="H28" s="21">
        <v>170</v>
      </c>
      <c r="I28" s="20" t="s">
        <v>427</v>
      </c>
      <c r="J28" s="66" t="s">
        <v>431</v>
      </c>
      <c r="K28" s="59">
        <v>505660.63</v>
      </c>
      <c r="L28" s="72">
        <v>0</v>
      </c>
      <c r="M28" s="79">
        <v>505660.63</v>
      </c>
      <c r="N28" s="87">
        <v>14358</v>
      </c>
      <c r="O28" s="88">
        <v>4165</v>
      </c>
      <c r="P28" s="97">
        <v>18523</v>
      </c>
      <c r="Q28" s="47">
        <v>391960.0132559521</v>
      </c>
      <c r="R28" s="48">
        <v>2248823.9734669868</v>
      </c>
    </row>
    <row r="29" spans="1:18" x14ac:dyDescent="0.3">
      <c r="A29" s="14">
        <v>1301</v>
      </c>
      <c r="B29" s="14" t="s">
        <v>350</v>
      </c>
      <c r="C29" s="14" t="s">
        <v>352</v>
      </c>
      <c r="D29" s="14" t="s">
        <v>353</v>
      </c>
      <c r="E29" s="14" t="s">
        <v>408</v>
      </c>
      <c r="F29" s="14" t="s">
        <v>409</v>
      </c>
      <c r="G29" s="14" t="s">
        <v>338</v>
      </c>
      <c r="H29" s="15" t="s">
        <v>296</v>
      </c>
      <c r="I29" s="14" t="s">
        <v>448</v>
      </c>
      <c r="J29" s="65" t="s">
        <v>607</v>
      </c>
      <c r="K29" s="58">
        <v>0</v>
      </c>
      <c r="L29" s="71">
        <v>608447.2854545454</v>
      </c>
      <c r="M29" s="78">
        <v>608447.2854545454</v>
      </c>
      <c r="N29" s="85">
        <v>4457</v>
      </c>
      <c r="O29" s="86">
        <v>1438</v>
      </c>
      <c r="P29" s="96">
        <v>5895</v>
      </c>
      <c r="Q29" s="45">
        <v>460025.36917233397</v>
      </c>
      <c r="R29" s="46">
        <v>2494295.3739600452</v>
      </c>
    </row>
    <row r="30" spans="1:18" x14ac:dyDescent="0.3">
      <c r="A30" s="16">
        <v>301</v>
      </c>
      <c r="B30" s="16" t="s">
        <v>350</v>
      </c>
      <c r="C30" s="16" t="s">
        <v>352</v>
      </c>
      <c r="D30" s="16" t="s">
        <v>353</v>
      </c>
      <c r="E30" s="16" t="s">
        <v>408</v>
      </c>
      <c r="F30" s="16" t="s">
        <v>409</v>
      </c>
      <c r="G30" s="16" t="s">
        <v>330</v>
      </c>
      <c r="H30" s="17">
        <v>112</v>
      </c>
      <c r="I30" s="16" t="s">
        <v>463</v>
      </c>
      <c r="J30" s="67" t="s">
        <v>507</v>
      </c>
      <c r="K30" s="60">
        <v>191033.22</v>
      </c>
      <c r="L30" s="73">
        <v>44429.640000000007</v>
      </c>
      <c r="M30" s="80">
        <v>235462.86000000002</v>
      </c>
      <c r="N30" s="89">
        <v>1426</v>
      </c>
      <c r="O30" s="90">
        <v>440</v>
      </c>
      <c r="P30" s="98">
        <v>1866</v>
      </c>
      <c r="Q30" s="49">
        <v>179941.07093247591</v>
      </c>
      <c r="R30" s="50">
        <v>998576.58354545466</v>
      </c>
    </row>
    <row r="31" spans="1:18" x14ac:dyDescent="0.3">
      <c r="A31" s="14">
        <v>103</v>
      </c>
      <c r="B31" s="14" t="s">
        <v>350</v>
      </c>
      <c r="C31" s="14" t="s">
        <v>352</v>
      </c>
      <c r="D31" s="14" t="s">
        <v>353</v>
      </c>
      <c r="E31" s="14" t="s">
        <v>484</v>
      </c>
      <c r="F31" s="14" t="s">
        <v>485</v>
      </c>
      <c r="G31" s="14" t="s">
        <v>335</v>
      </c>
      <c r="H31" s="15" t="s">
        <v>304</v>
      </c>
      <c r="I31" s="14" t="s">
        <v>445</v>
      </c>
      <c r="J31" s="65" t="s">
        <v>571</v>
      </c>
      <c r="K31" s="58">
        <v>0</v>
      </c>
      <c r="L31" s="71">
        <v>261614.17909090911</v>
      </c>
      <c r="M31" s="78">
        <v>261614.17909090911</v>
      </c>
      <c r="N31" s="85">
        <v>2222</v>
      </c>
      <c r="O31" s="86">
        <v>1041</v>
      </c>
      <c r="P31" s="96">
        <v>3263</v>
      </c>
      <c r="Q31" s="45">
        <v>178150.99783634694</v>
      </c>
      <c r="R31" s="46">
        <v>820026.00035892066</v>
      </c>
    </row>
    <row r="32" spans="1:18" x14ac:dyDescent="0.3">
      <c r="A32" s="14">
        <v>1003</v>
      </c>
      <c r="B32" s="14" t="s">
        <v>350</v>
      </c>
      <c r="C32" s="14" t="s">
        <v>352</v>
      </c>
      <c r="D32" s="14" t="s">
        <v>353</v>
      </c>
      <c r="E32" s="14" t="s">
        <v>484</v>
      </c>
      <c r="F32" s="14" t="s">
        <v>485</v>
      </c>
      <c r="G32" s="14" t="s">
        <v>337</v>
      </c>
      <c r="H32" s="15" t="s">
        <v>310</v>
      </c>
      <c r="I32" s="14" t="s">
        <v>556</v>
      </c>
      <c r="J32" s="65" t="s">
        <v>599</v>
      </c>
      <c r="K32" s="58">
        <v>0</v>
      </c>
      <c r="L32" s="71">
        <v>219794.57400000002</v>
      </c>
      <c r="M32" s="78">
        <v>219794.57400000002</v>
      </c>
      <c r="N32" s="85">
        <v>942</v>
      </c>
      <c r="O32" s="86">
        <v>503</v>
      </c>
      <c r="P32" s="96">
        <v>1445</v>
      </c>
      <c r="Q32" s="45">
        <v>143284.76727197232</v>
      </c>
      <c r="R32" s="46">
        <v>631417.81198807165</v>
      </c>
    </row>
    <row r="33" spans="1:18" x14ac:dyDescent="0.3">
      <c r="A33" s="14">
        <v>1601</v>
      </c>
      <c r="B33" s="14" t="s">
        <v>350</v>
      </c>
      <c r="C33" s="14" t="s">
        <v>352</v>
      </c>
      <c r="D33" s="14" t="s">
        <v>353</v>
      </c>
      <c r="E33" s="14" t="s">
        <v>408</v>
      </c>
      <c r="F33" s="14" t="s">
        <v>409</v>
      </c>
      <c r="G33" s="14" t="s">
        <v>29</v>
      </c>
      <c r="H33" s="15">
        <v>111</v>
      </c>
      <c r="I33" s="14" t="s">
        <v>410</v>
      </c>
      <c r="J33" s="65" t="s">
        <v>411</v>
      </c>
      <c r="K33" s="58">
        <v>372883.95</v>
      </c>
      <c r="L33" s="71">
        <v>52435.949000000001</v>
      </c>
      <c r="M33" s="78">
        <v>425319.89900000003</v>
      </c>
      <c r="N33" s="85">
        <v>1300</v>
      </c>
      <c r="O33" s="86">
        <v>596</v>
      </c>
      <c r="P33" s="96">
        <v>1896</v>
      </c>
      <c r="Q33" s="45">
        <v>291622.29361814348</v>
      </c>
      <c r="R33" s="46">
        <v>1353031.08809396</v>
      </c>
    </row>
    <row r="34" spans="1:18" x14ac:dyDescent="0.3">
      <c r="A34" s="18">
        <v>601</v>
      </c>
      <c r="B34" s="18" t="s">
        <v>350</v>
      </c>
      <c r="C34" s="18" t="s">
        <v>352</v>
      </c>
      <c r="D34" s="18" t="s">
        <v>353</v>
      </c>
      <c r="E34" s="18" t="s">
        <v>484</v>
      </c>
      <c r="F34" s="18" t="s">
        <v>485</v>
      </c>
      <c r="G34" s="18" t="s">
        <v>336</v>
      </c>
      <c r="H34" s="19" t="s">
        <v>314</v>
      </c>
      <c r="I34" s="18" t="s">
        <v>579</v>
      </c>
      <c r="J34" s="64" t="s">
        <v>580</v>
      </c>
      <c r="K34" s="57">
        <v>0</v>
      </c>
      <c r="L34" s="70">
        <v>331258.91315789474</v>
      </c>
      <c r="M34" s="77">
        <v>331258.91315789474</v>
      </c>
      <c r="N34" s="83">
        <v>733</v>
      </c>
      <c r="O34" s="84">
        <v>311</v>
      </c>
      <c r="P34" s="95">
        <v>1044</v>
      </c>
      <c r="Q34" s="43">
        <v>232579.2943915104</v>
      </c>
      <c r="R34" s="44">
        <v>1112007.4126586562</v>
      </c>
    </row>
    <row r="35" spans="1:18" x14ac:dyDescent="0.3">
      <c r="A35" s="18">
        <v>1801</v>
      </c>
      <c r="B35" s="18" t="s">
        <v>350</v>
      </c>
      <c r="C35" s="18" t="s">
        <v>352</v>
      </c>
      <c r="D35" s="18" t="s">
        <v>353</v>
      </c>
      <c r="E35" s="18" t="s">
        <v>408</v>
      </c>
      <c r="F35" s="18" t="s">
        <v>409</v>
      </c>
      <c r="G35" s="18" t="s">
        <v>331</v>
      </c>
      <c r="H35" s="19" t="s">
        <v>301</v>
      </c>
      <c r="I35" s="18" t="s">
        <v>513</v>
      </c>
      <c r="J35" s="64" t="s">
        <v>514</v>
      </c>
      <c r="K35" s="57">
        <v>250389.91</v>
      </c>
      <c r="L35" s="70">
        <v>11835.449999999999</v>
      </c>
      <c r="M35" s="77">
        <v>262225.36</v>
      </c>
      <c r="N35" s="83">
        <v>359</v>
      </c>
      <c r="O35" s="84">
        <v>125</v>
      </c>
      <c r="P35" s="95">
        <v>484</v>
      </c>
      <c r="Q35" s="43">
        <v>194501.86826446277</v>
      </c>
      <c r="R35" s="44">
        <v>1015336.5939199999</v>
      </c>
    </row>
    <row r="36" spans="1:18" x14ac:dyDescent="0.3">
      <c r="A36" s="18">
        <v>104</v>
      </c>
      <c r="B36" s="18" t="s">
        <v>350</v>
      </c>
      <c r="C36" s="18" t="s">
        <v>352</v>
      </c>
      <c r="D36" s="18" t="s">
        <v>353</v>
      </c>
      <c r="E36" s="18" t="s">
        <v>408</v>
      </c>
      <c r="F36" s="18" t="s">
        <v>409</v>
      </c>
      <c r="G36" s="18" t="s">
        <v>325</v>
      </c>
      <c r="H36" s="19" t="s">
        <v>299</v>
      </c>
      <c r="I36" s="18" t="s">
        <v>445</v>
      </c>
      <c r="J36" s="64" t="s">
        <v>446</v>
      </c>
      <c r="K36" s="57">
        <v>120723.18</v>
      </c>
      <c r="L36" s="70">
        <v>52941.176470588238</v>
      </c>
      <c r="M36" s="77">
        <v>173664.35647058825</v>
      </c>
      <c r="N36" s="83">
        <v>1899</v>
      </c>
      <c r="O36" s="84">
        <v>562</v>
      </c>
      <c r="P36" s="95">
        <v>2461</v>
      </c>
      <c r="Q36" s="43">
        <v>134005.93780481393</v>
      </c>
      <c r="R36" s="44">
        <v>760476.83500732691</v>
      </c>
    </row>
    <row r="37" spans="1:18" x14ac:dyDescent="0.3">
      <c r="A37" s="14">
        <v>702</v>
      </c>
      <c r="B37" s="14" t="s">
        <v>350</v>
      </c>
      <c r="C37" s="14" t="s">
        <v>352</v>
      </c>
      <c r="D37" s="14" t="s">
        <v>353</v>
      </c>
      <c r="E37" s="14" t="s">
        <v>354</v>
      </c>
      <c r="F37" s="14" t="s">
        <v>355</v>
      </c>
      <c r="G37" s="14" t="s">
        <v>319</v>
      </c>
      <c r="H37" s="15">
        <v>187</v>
      </c>
      <c r="I37" s="14" t="s">
        <v>356</v>
      </c>
      <c r="J37" s="65" t="s">
        <v>358</v>
      </c>
      <c r="K37" s="58">
        <v>0</v>
      </c>
      <c r="L37" s="71">
        <v>40190.05071428571</v>
      </c>
      <c r="M37" s="78">
        <v>40190.05071428571</v>
      </c>
      <c r="N37" s="85">
        <v>427</v>
      </c>
      <c r="O37" s="86">
        <v>111</v>
      </c>
      <c r="P37" s="96">
        <v>538</v>
      </c>
      <c r="Q37" s="45">
        <v>31898.051403345722</v>
      </c>
      <c r="R37" s="46">
        <v>194795.02057915056</v>
      </c>
    </row>
    <row r="38" spans="1:18" x14ac:dyDescent="0.3">
      <c r="A38" s="18">
        <v>1202</v>
      </c>
      <c r="B38" s="18" t="s">
        <v>350</v>
      </c>
      <c r="C38" s="18" t="s">
        <v>352</v>
      </c>
      <c r="D38" s="18" t="s">
        <v>353</v>
      </c>
      <c r="E38" s="18" t="s">
        <v>354</v>
      </c>
      <c r="F38" s="18" t="s">
        <v>355</v>
      </c>
      <c r="G38" s="18" t="s">
        <v>322</v>
      </c>
      <c r="H38" s="19">
        <v>186</v>
      </c>
      <c r="I38" s="18" t="s">
        <v>393</v>
      </c>
      <c r="J38" s="64" t="s">
        <v>395</v>
      </c>
      <c r="K38" s="57">
        <v>0</v>
      </c>
      <c r="L38" s="70">
        <v>30017.989999999998</v>
      </c>
      <c r="M38" s="77">
        <v>30017.989999999998</v>
      </c>
      <c r="N38" s="83">
        <v>203</v>
      </c>
      <c r="O38" s="84">
        <v>0</v>
      </c>
      <c r="P38" s="95">
        <v>203</v>
      </c>
      <c r="Q38" s="43">
        <v>30017.989999999998</v>
      </c>
      <c r="R38" s="44" t="s">
        <v>643</v>
      </c>
    </row>
    <row r="39" spans="1:18" x14ac:dyDescent="0.3">
      <c r="A39" s="18">
        <v>1102</v>
      </c>
      <c r="B39" s="18" t="s">
        <v>350</v>
      </c>
      <c r="C39" s="18" t="s">
        <v>352</v>
      </c>
      <c r="D39" s="18" t="s">
        <v>353</v>
      </c>
      <c r="E39" s="18" t="s">
        <v>484</v>
      </c>
      <c r="F39" s="18" t="s">
        <v>485</v>
      </c>
      <c r="G39" s="18" t="s">
        <v>334</v>
      </c>
      <c r="H39" s="19" t="s">
        <v>302</v>
      </c>
      <c r="I39" s="18" t="s">
        <v>427</v>
      </c>
      <c r="J39" s="64" t="s">
        <v>559</v>
      </c>
      <c r="K39" s="57">
        <v>0</v>
      </c>
      <c r="L39" s="70">
        <v>313016.76416666666</v>
      </c>
      <c r="M39" s="77">
        <v>313016.76416666666</v>
      </c>
      <c r="N39" s="83">
        <v>1838</v>
      </c>
      <c r="O39" s="84">
        <v>681</v>
      </c>
      <c r="P39" s="95">
        <v>2519</v>
      </c>
      <c r="Q39" s="43">
        <v>228394.12963014422</v>
      </c>
      <c r="R39" s="44">
        <v>1157840.2774388155</v>
      </c>
    </row>
    <row r="40" spans="1:18" x14ac:dyDescent="0.3">
      <c r="A40" s="14">
        <v>105</v>
      </c>
      <c r="B40" s="14" t="s">
        <v>350</v>
      </c>
      <c r="C40" s="14" t="s">
        <v>352</v>
      </c>
      <c r="D40" s="14" t="s">
        <v>353</v>
      </c>
      <c r="E40" s="14" t="s">
        <v>484</v>
      </c>
      <c r="F40" s="14" t="s">
        <v>485</v>
      </c>
      <c r="G40" s="14" t="s">
        <v>335</v>
      </c>
      <c r="H40" s="15" t="s">
        <v>304</v>
      </c>
      <c r="I40" s="14" t="s">
        <v>445</v>
      </c>
      <c r="J40" s="65" t="s">
        <v>445</v>
      </c>
      <c r="K40" s="58">
        <v>0</v>
      </c>
      <c r="L40" s="71">
        <v>261614.17909090911</v>
      </c>
      <c r="M40" s="78">
        <v>261614.17909090911</v>
      </c>
      <c r="N40" s="85">
        <v>7717</v>
      </c>
      <c r="O40" s="86">
        <v>3282</v>
      </c>
      <c r="P40" s="96">
        <v>10999</v>
      </c>
      <c r="Q40" s="45">
        <v>183550.92463356172</v>
      </c>
      <c r="R40" s="46">
        <v>876750.26076200767</v>
      </c>
    </row>
    <row r="41" spans="1:18" x14ac:dyDescent="0.3">
      <c r="A41" s="18">
        <v>1203</v>
      </c>
      <c r="B41" s="18" t="s">
        <v>350</v>
      </c>
      <c r="C41" s="18" t="s">
        <v>352</v>
      </c>
      <c r="D41" s="18" t="s">
        <v>353</v>
      </c>
      <c r="E41" s="18" t="s">
        <v>354</v>
      </c>
      <c r="F41" s="18" t="s">
        <v>355</v>
      </c>
      <c r="G41" s="18" t="s">
        <v>322</v>
      </c>
      <c r="H41" s="19">
        <v>186</v>
      </c>
      <c r="I41" s="18" t="s">
        <v>393</v>
      </c>
      <c r="J41" s="64" t="s">
        <v>396</v>
      </c>
      <c r="K41" s="57">
        <v>308548.84999999998</v>
      </c>
      <c r="L41" s="70">
        <v>30017.989999999998</v>
      </c>
      <c r="M41" s="77">
        <v>338566.83999999997</v>
      </c>
      <c r="N41" s="83">
        <v>259</v>
      </c>
      <c r="O41" s="84"/>
      <c r="P41" s="95">
        <v>259</v>
      </c>
      <c r="Q41" s="43">
        <v>338566.83999999997</v>
      </c>
      <c r="R41" s="44" t="s">
        <v>643</v>
      </c>
    </row>
    <row r="42" spans="1:18" x14ac:dyDescent="0.3">
      <c r="A42" s="14">
        <v>1103</v>
      </c>
      <c r="B42" s="14" t="s">
        <v>350</v>
      </c>
      <c r="C42" s="14" t="s">
        <v>352</v>
      </c>
      <c r="D42" s="14" t="s">
        <v>353</v>
      </c>
      <c r="E42" s="14" t="s">
        <v>354</v>
      </c>
      <c r="F42" s="14" t="s">
        <v>355</v>
      </c>
      <c r="G42" s="14" t="s">
        <v>332</v>
      </c>
      <c r="H42" s="15">
        <v>185</v>
      </c>
      <c r="I42" s="14" t="s">
        <v>427</v>
      </c>
      <c r="J42" s="65" t="s">
        <v>535</v>
      </c>
      <c r="K42" s="58">
        <v>0</v>
      </c>
      <c r="L42" s="71">
        <v>330088.81818181818</v>
      </c>
      <c r="M42" s="78">
        <v>330088.81818181818</v>
      </c>
      <c r="N42" s="85">
        <v>1911</v>
      </c>
      <c r="O42" s="86">
        <v>410</v>
      </c>
      <c r="P42" s="96">
        <v>2321</v>
      </c>
      <c r="Q42" s="45">
        <v>271779.28976538323</v>
      </c>
      <c r="R42" s="46">
        <v>1868624.7487804878</v>
      </c>
    </row>
    <row r="43" spans="1:18" x14ac:dyDescent="0.3">
      <c r="A43" s="14">
        <v>1302</v>
      </c>
      <c r="B43" s="14" t="s">
        <v>350</v>
      </c>
      <c r="C43" s="14" t="s">
        <v>352</v>
      </c>
      <c r="D43" s="14" t="s">
        <v>353</v>
      </c>
      <c r="E43" s="14" t="s">
        <v>408</v>
      </c>
      <c r="F43" s="14" t="s">
        <v>409</v>
      </c>
      <c r="G43" s="14" t="s">
        <v>338</v>
      </c>
      <c r="H43" s="15" t="s">
        <v>296</v>
      </c>
      <c r="I43" s="14" t="s">
        <v>448</v>
      </c>
      <c r="J43" s="65" t="s">
        <v>608</v>
      </c>
      <c r="K43" s="58">
        <v>0</v>
      </c>
      <c r="L43" s="71">
        <v>608447.2854545454</v>
      </c>
      <c r="M43" s="78">
        <v>608447.2854545454</v>
      </c>
      <c r="N43" s="85">
        <v>1335</v>
      </c>
      <c r="O43" s="86">
        <v>440</v>
      </c>
      <c r="P43" s="96">
        <v>1775</v>
      </c>
      <c r="Q43" s="45">
        <v>457620.91610243276</v>
      </c>
      <c r="R43" s="46">
        <v>2454531.6629132228</v>
      </c>
    </row>
    <row r="44" spans="1:18" x14ac:dyDescent="0.3">
      <c r="A44" s="16">
        <v>302</v>
      </c>
      <c r="B44" s="16" t="s">
        <v>350</v>
      </c>
      <c r="C44" s="16" t="s">
        <v>352</v>
      </c>
      <c r="D44" s="16" t="s">
        <v>353</v>
      </c>
      <c r="E44" s="16" t="s">
        <v>408</v>
      </c>
      <c r="F44" s="16" t="s">
        <v>409</v>
      </c>
      <c r="G44" s="16" t="s">
        <v>330</v>
      </c>
      <c r="H44" s="17">
        <v>112</v>
      </c>
      <c r="I44" s="16" t="s">
        <v>463</v>
      </c>
      <c r="J44" s="67" t="s">
        <v>508</v>
      </c>
      <c r="K44" s="60">
        <v>712882.64</v>
      </c>
      <c r="L44" s="73">
        <v>44429.640000000007</v>
      </c>
      <c r="M44" s="80">
        <v>757312.28</v>
      </c>
      <c r="N44" s="89">
        <v>9592</v>
      </c>
      <c r="O44" s="90">
        <v>3560</v>
      </c>
      <c r="P44" s="98">
        <v>13152</v>
      </c>
      <c r="Q44" s="49">
        <v>552322.03389294411</v>
      </c>
      <c r="R44" s="50">
        <v>2797800.8726292136</v>
      </c>
    </row>
    <row r="45" spans="1:18" x14ac:dyDescent="0.3">
      <c r="A45" s="18">
        <v>204</v>
      </c>
      <c r="B45" s="18" t="s">
        <v>350</v>
      </c>
      <c r="C45" s="18" t="s">
        <v>352</v>
      </c>
      <c r="D45" s="18" t="s">
        <v>353</v>
      </c>
      <c r="E45" s="18" t="s">
        <v>354</v>
      </c>
      <c r="F45" s="18" t="s">
        <v>355</v>
      </c>
      <c r="G45" s="18" t="s">
        <v>327</v>
      </c>
      <c r="H45" s="19">
        <v>184</v>
      </c>
      <c r="I45" s="18" t="s">
        <v>373</v>
      </c>
      <c r="J45" s="64" t="s">
        <v>475</v>
      </c>
      <c r="K45" s="57">
        <v>132487.04999999999</v>
      </c>
      <c r="L45" s="70">
        <v>58442.553846153845</v>
      </c>
      <c r="M45" s="77">
        <v>190929.60384615383</v>
      </c>
      <c r="N45" s="83">
        <v>119</v>
      </c>
      <c r="O45" s="84"/>
      <c r="P45" s="95">
        <v>119</v>
      </c>
      <c r="Q45" s="43">
        <v>190929.60384615383</v>
      </c>
      <c r="R45" s="44" t="s">
        <v>643</v>
      </c>
    </row>
    <row r="46" spans="1:18" x14ac:dyDescent="0.3">
      <c r="A46" s="20">
        <v>1504</v>
      </c>
      <c r="B46" s="20" t="s">
        <v>350</v>
      </c>
      <c r="C46" s="20" t="s">
        <v>352</v>
      </c>
      <c r="D46" s="20" t="s">
        <v>353</v>
      </c>
      <c r="E46" s="20" t="s">
        <v>427</v>
      </c>
      <c r="F46" s="20" t="s">
        <v>428</v>
      </c>
      <c r="G46" s="20" t="s">
        <v>324</v>
      </c>
      <c r="H46" s="21">
        <v>170</v>
      </c>
      <c r="I46" s="20" t="s">
        <v>370</v>
      </c>
      <c r="J46" s="66" t="s">
        <v>432</v>
      </c>
      <c r="K46" s="59">
        <v>360800.62</v>
      </c>
      <c r="L46" s="72">
        <v>0</v>
      </c>
      <c r="M46" s="79">
        <v>360800.62</v>
      </c>
      <c r="N46" s="87">
        <v>8109</v>
      </c>
      <c r="O46" s="88">
        <v>3211</v>
      </c>
      <c r="P46" s="97">
        <v>11320</v>
      </c>
      <c r="Q46" s="47">
        <v>258456.91056360424</v>
      </c>
      <c r="R46" s="48">
        <v>1271959.8313298039</v>
      </c>
    </row>
    <row r="47" spans="1:18" x14ac:dyDescent="0.3">
      <c r="A47" s="14">
        <v>1004</v>
      </c>
      <c r="B47" s="14" t="s">
        <v>350</v>
      </c>
      <c r="C47" s="14" t="s">
        <v>352</v>
      </c>
      <c r="D47" s="14" t="s">
        <v>353</v>
      </c>
      <c r="E47" s="14" t="s">
        <v>484</v>
      </c>
      <c r="F47" s="14" t="s">
        <v>485</v>
      </c>
      <c r="G47" s="14" t="s">
        <v>337</v>
      </c>
      <c r="H47" s="15" t="s">
        <v>310</v>
      </c>
      <c r="I47" s="14" t="s">
        <v>556</v>
      </c>
      <c r="J47" s="65" t="s">
        <v>600</v>
      </c>
      <c r="K47" s="58">
        <v>0</v>
      </c>
      <c r="L47" s="71">
        <v>219794.57400000002</v>
      </c>
      <c r="M47" s="78">
        <v>219794.57400000002</v>
      </c>
      <c r="N47" s="85">
        <v>1288</v>
      </c>
      <c r="O47" s="86">
        <v>314</v>
      </c>
      <c r="P47" s="96">
        <v>1602</v>
      </c>
      <c r="Q47" s="45">
        <v>176713.73989513109</v>
      </c>
      <c r="R47" s="46">
        <v>1121372.3170318473</v>
      </c>
    </row>
    <row r="48" spans="1:18" x14ac:dyDescent="0.3">
      <c r="A48" s="18">
        <v>205</v>
      </c>
      <c r="B48" s="18" t="s">
        <v>350</v>
      </c>
      <c r="C48" s="18" t="s">
        <v>352</v>
      </c>
      <c r="D48" s="18" t="s">
        <v>353</v>
      </c>
      <c r="E48" s="18" t="s">
        <v>354</v>
      </c>
      <c r="F48" s="18" t="s">
        <v>355</v>
      </c>
      <c r="G48" s="18" t="s">
        <v>327</v>
      </c>
      <c r="H48" s="19">
        <v>184</v>
      </c>
      <c r="I48" s="18" t="s">
        <v>373</v>
      </c>
      <c r="J48" s="64" t="s">
        <v>373</v>
      </c>
      <c r="K48" s="57">
        <v>701089.37</v>
      </c>
      <c r="L48" s="70">
        <v>58442.553846153845</v>
      </c>
      <c r="M48" s="77">
        <v>759531.92384615389</v>
      </c>
      <c r="N48" s="83">
        <v>3396</v>
      </c>
      <c r="O48" s="84">
        <v>1185</v>
      </c>
      <c r="P48" s="95">
        <v>4581</v>
      </c>
      <c r="Q48" s="43">
        <v>563058.37445569492</v>
      </c>
      <c r="R48" s="44">
        <v>2936215.8169951313</v>
      </c>
    </row>
    <row r="49" spans="1:18" x14ac:dyDescent="0.3">
      <c r="A49" s="14">
        <v>501</v>
      </c>
      <c r="B49" s="14" t="s">
        <v>350</v>
      </c>
      <c r="C49" s="14" t="s">
        <v>352</v>
      </c>
      <c r="D49" s="14" t="s">
        <v>353</v>
      </c>
      <c r="E49" s="14" t="s">
        <v>484</v>
      </c>
      <c r="F49" s="14" t="s">
        <v>485</v>
      </c>
      <c r="G49" s="14" t="s">
        <v>329</v>
      </c>
      <c r="H49" s="15" t="s">
        <v>312</v>
      </c>
      <c r="I49" s="14" t="s">
        <v>486</v>
      </c>
      <c r="J49" s="65" t="s">
        <v>494</v>
      </c>
      <c r="K49" s="58">
        <v>0</v>
      </c>
      <c r="L49" s="71">
        <v>91594.23133333333</v>
      </c>
      <c r="M49" s="78">
        <v>91594.23133333333</v>
      </c>
      <c r="N49" s="85">
        <v>456</v>
      </c>
      <c r="O49" s="86">
        <v>73</v>
      </c>
      <c r="P49" s="96">
        <v>529</v>
      </c>
      <c r="Q49" s="45">
        <v>78954.573701323243</v>
      </c>
      <c r="R49" s="46">
        <v>663744.49829223752</v>
      </c>
    </row>
    <row r="50" spans="1:18" x14ac:dyDescent="0.3">
      <c r="A50" s="14">
        <v>1405</v>
      </c>
      <c r="B50" s="14" t="s">
        <v>350</v>
      </c>
      <c r="C50" s="14" t="s">
        <v>352</v>
      </c>
      <c r="D50" s="14" t="s">
        <v>353</v>
      </c>
      <c r="E50" s="14" t="s">
        <v>354</v>
      </c>
      <c r="F50" s="14" t="s">
        <v>355</v>
      </c>
      <c r="G50" s="14" t="s">
        <v>332</v>
      </c>
      <c r="H50" s="15">
        <v>185</v>
      </c>
      <c r="I50" s="14" t="s">
        <v>532</v>
      </c>
      <c r="J50" s="65" t="s">
        <v>536</v>
      </c>
      <c r="K50" s="58">
        <v>0</v>
      </c>
      <c r="L50" s="71">
        <v>330088.81818181818</v>
      </c>
      <c r="M50" s="78">
        <v>330088.81818181818</v>
      </c>
      <c r="N50" s="85">
        <v>2885</v>
      </c>
      <c r="O50" s="86">
        <v>623</v>
      </c>
      <c r="P50" s="96">
        <v>3508</v>
      </c>
      <c r="Q50" s="45">
        <v>271467.0012698248</v>
      </c>
      <c r="R50" s="46">
        <v>1858670.2635342183</v>
      </c>
    </row>
    <row r="51" spans="1:18" x14ac:dyDescent="0.3">
      <c r="A51" s="18">
        <v>1005</v>
      </c>
      <c r="B51" s="18" t="s">
        <v>350</v>
      </c>
      <c r="C51" s="18" t="s">
        <v>352</v>
      </c>
      <c r="D51" s="18" t="s">
        <v>353</v>
      </c>
      <c r="E51" s="18" t="s">
        <v>484</v>
      </c>
      <c r="F51" s="18" t="s">
        <v>485</v>
      </c>
      <c r="G51" s="18" t="s">
        <v>334</v>
      </c>
      <c r="H51" s="19" t="s">
        <v>302</v>
      </c>
      <c r="I51" s="18" t="s">
        <v>556</v>
      </c>
      <c r="J51" s="64" t="s">
        <v>560</v>
      </c>
      <c r="K51" s="57">
        <v>0</v>
      </c>
      <c r="L51" s="70">
        <v>313016.76416666666</v>
      </c>
      <c r="M51" s="77">
        <v>313016.76416666666</v>
      </c>
      <c r="N51" s="83">
        <v>1020</v>
      </c>
      <c r="O51" s="84">
        <v>340</v>
      </c>
      <c r="P51" s="95">
        <v>1360</v>
      </c>
      <c r="Q51" s="43">
        <v>234762.573125</v>
      </c>
      <c r="R51" s="44">
        <v>1252067.0566666666</v>
      </c>
    </row>
    <row r="52" spans="1:18" x14ac:dyDescent="0.3">
      <c r="A52" s="14">
        <v>703</v>
      </c>
      <c r="B52" s="14" t="s">
        <v>350</v>
      </c>
      <c r="C52" s="14" t="s">
        <v>352</v>
      </c>
      <c r="D52" s="14" t="s">
        <v>353</v>
      </c>
      <c r="E52" s="14" t="s">
        <v>354</v>
      </c>
      <c r="F52" s="14" t="s">
        <v>355</v>
      </c>
      <c r="G52" s="14" t="s">
        <v>319</v>
      </c>
      <c r="H52" s="15">
        <v>187</v>
      </c>
      <c r="I52" s="14" t="s">
        <v>356</v>
      </c>
      <c r="J52" s="65" t="s">
        <v>359</v>
      </c>
      <c r="K52" s="58">
        <v>136000</v>
      </c>
      <c r="L52" s="71">
        <v>40190.05071428571</v>
      </c>
      <c r="M52" s="78">
        <v>176190.05071428569</v>
      </c>
      <c r="N52" s="85">
        <v>469</v>
      </c>
      <c r="O52" s="86"/>
      <c r="P52" s="96">
        <v>469</v>
      </c>
      <c r="Q52" s="45">
        <v>176190.05071428569</v>
      </c>
      <c r="R52" s="46" t="s">
        <v>643</v>
      </c>
    </row>
    <row r="53" spans="1:18" x14ac:dyDescent="0.3">
      <c r="A53" s="30">
        <v>1702</v>
      </c>
      <c r="B53" s="30" t="s">
        <v>350</v>
      </c>
      <c r="C53" s="30" t="s">
        <v>352</v>
      </c>
      <c r="D53" s="30" t="s">
        <v>353</v>
      </c>
      <c r="E53" s="30" t="s">
        <v>408</v>
      </c>
      <c r="F53" s="30" t="s">
        <v>409</v>
      </c>
      <c r="G53" s="30" t="s">
        <v>323</v>
      </c>
      <c r="H53" s="31" t="s">
        <v>300</v>
      </c>
      <c r="I53" s="30" t="s">
        <v>420</v>
      </c>
      <c r="J53" s="68" t="s">
        <v>421</v>
      </c>
      <c r="K53" s="61">
        <v>377399.86</v>
      </c>
      <c r="L53" s="74">
        <v>29750</v>
      </c>
      <c r="M53" s="81">
        <v>407149.86</v>
      </c>
      <c r="N53" s="91">
        <v>304</v>
      </c>
      <c r="O53" s="92"/>
      <c r="P53" s="99">
        <v>304</v>
      </c>
      <c r="Q53" s="51">
        <v>407149.86</v>
      </c>
      <c r="R53" s="52" t="s">
        <v>643</v>
      </c>
    </row>
    <row r="54" spans="1:18" x14ac:dyDescent="0.3">
      <c r="A54" s="16">
        <v>303</v>
      </c>
      <c r="B54" s="16" t="s">
        <v>350</v>
      </c>
      <c r="C54" s="16" t="s">
        <v>352</v>
      </c>
      <c r="D54" s="16" t="s">
        <v>353</v>
      </c>
      <c r="E54" s="16" t="s">
        <v>408</v>
      </c>
      <c r="F54" s="16" t="s">
        <v>409</v>
      </c>
      <c r="G54" s="16" t="s">
        <v>330</v>
      </c>
      <c r="H54" s="42">
        <v>112</v>
      </c>
      <c r="I54" s="16" t="s">
        <v>463</v>
      </c>
      <c r="J54" s="67" t="s">
        <v>463</v>
      </c>
      <c r="K54" s="60">
        <v>884416.20000000007</v>
      </c>
      <c r="L54" s="73">
        <v>44429.640000000007</v>
      </c>
      <c r="M54" s="80">
        <v>928845.84000000008</v>
      </c>
      <c r="N54" s="89">
        <v>18783</v>
      </c>
      <c r="O54" s="90">
        <v>7894</v>
      </c>
      <c r="P54" s="98">
        <v>26677</v>
      </c>
      <c r="Q54" s="49">
        <v>653990.75655883353</v>
      </c>
      <c r="R54" s="50">
        <v>3138943.5613985308</v>
      </c>
    </row>
    <row r="55" spans="1:18" x14ac:dyDescent="0.3">
      <c r="A55" s="14">
        <v>402</v>
      </c>
      <c r="B55" s="14" t="s">
        <v>350</v>
      </c>
      <c r="C55" s="14" t="s">
        <v>352</v>
      </c>
      <c r="D55" s="14" t="s">
        <v>353</v>
      </c>
      <c r="E55" s="14" t="s">
        <v>408</v>
      </c>
      <c r="F55" s="14" t="s">
        <v>409</v>
      </c>
      <c r="G55" s="14" t="s">
        <v>339</v>
      </c>
      <c r="H55" s="40" t="s">
        <v>298</v>
      </c>
      <c r="I55" s="14" t="s">
        <v>515</v>
      </c>
      <c r="J55" s="65" t="s">
        <v>515</v>
      </c>
      <c r="K55" s="58">
        <v>510728.85</v>
      </c>
      <c r="L55" s="71">
        <v>232016.48111111112</v>
      </c>
      <c r="M55" s="78">
        <v>742745.3311111111</v>
      </c>
      <c r="N55" s="85">
        <v>2482</v>
      </c>
      <c r="O55" s="86">
        <v>1034</v>
      </c>
      <c r="P55" s="96">
        <v>3516</v>
      </c>
      <c r="Q55" s="45">
        <v>524315.67457843514</v>
      </c>
      <c r="R55" s="46">
        <v>2525621.4547259831</v>
      </c>
    </row>
    <row r="56" spans="1:18" x14ac:dyDescent="0.3">
      <c r="A56" s="18">
        <v>304</v>
      </c>
      <c r="B56" s="18" t="s">
        <v>350</v>
      </c>
      <c r="C56" s="18" t="s">
        <v>352</v>
      </c>
      <c r="D56" s="18" t="s">
        <v>353</v>
      </c>
      <c r="E56" s="18" t="s">
        <v>408</v>
      </c>
      <c r="F56" s="18" t="s">
        <v>409</v>
      </c>
      <c r="G56" s="18" t="s">
        <v>326</v>
      </c>
      <c r="H56" s="41">
        <v>119</v>
      </c>
      <c r="I56" s="18" t="s">
        <v>463</v>
      </c>
      <c r="J56" s="64" t="s">
        <v>464</v>
      </c>
      <c r="K56" s="57">
        <v>135663.9</v>
      </c>
      <c r="L56" s="70">
        <v>425629.25624999998</v>
      </c>
      <c r="M56" s="77">
        <v>561293.15625</v>
      </c>
      <c r="N56" s="83">
        <v>1361</v>
      </c>
      <c r="O56" s="84">
        <v>499</v>
      </c>
      <c r="P56" s="95">
        <v>1860</v>
      </c>
      <c r="Q56" s="43">
        <v>410709.66970766132</v>
      </c>
      <c r="R56" s="44">
        <v>2092194.9311122242</v>
      </c>
    </row>
    <row r="57" spans="1:18" x14ac:dyDescent="0.3">
      <c r="A57" s="18">
        <v>1104</v>
      </c>
      <c r="B57" s="18" t="s">
        <v>350</v>
      </c>
      <c r="C57" s="18" t="s">
        <v>352</v>
      </c>
      <c r="D57" s="18" t="s">
        <v>353</v>
      </c>
      <c r="E57" s="18" t="s">
        <v>484</v>
      </c>
      <c r="F57" s="18" t="s">
        <v>485</v>
      </c>
      <c r="G57" s="18" t="s">
        <v>334</v>
      </c>
      <c r="H57" s="41" t="s">
        <v>302</v>
      </c>
      <c r="I57" s="18" t="s">
        <v>427</v>
      </c>
      <c r="J57" s="64" t="s">
        <v>561</v>
      </c>
      <c r="K57" s="57">
        <v>0</v>
      </c>
      <c r="L57" s="70">
        <v>313016.76416666666</v>
      </c>
      <c r="M57" s="77">
        <v>313016.76416666666</v>
      </c>
      <c r="N57" s="83">
        <v>872</v>
      </c>
      <c r="O57" s="84">
        <v>181</v>
      </c>
      <c r="P57" s="95">
        <v>1053</v>
      </c>
      <c r="Q57" s="43">
        <v>259212.36310857869</v>
      </c>
      <c r="R57" s="44">
        <v>1821031.2302071822</v>
      </c>
    </row>
    <row r="58" spans="1:18" x14ac:dyDescent="0.3">
      <c r="A58" s="18">
        <v>1006</v>
      </c>
      <c r="B58" s="18" t="s">
        <v>350</v>
      </c>
      <c r="C58" s="18" t="s">
        <v>352</v>
      </c>
      <c r="D58" s="18" t="s">
        <v>353</v>
      </c>
      <c r="E58" s="18" t="s">
        <v>484</v>
      </c>
      <c r="F58" s="18" t="s">
        <v>485</v>
      </c>
      <c r="G58" s="18" t="s">
        <v>334</v>
      </c>
      <c r="H58" s="41" t="s">
        <v>302</v>
      </c>
      <c r="I58" s="18" t="s">
        <v>556</v>
      </c>
      <c r="J58" s="64" t="s">
        <v>562</v>
      </c>
      <c r="K58" s="57">
        <v>0</v>
      </c>
      <c r="L58" s="70">
        <v>313016.76416666666</v>
      </c>
      <c r="M58" s="77">
        <v>313016.76416666666</v>
      </c>
      <c r="N58" s="83">
        <v>4844</v>
      </c>
      <c r="O58" s="84">
        <v>2336</v>
      </c>
      <c r="P58" s="95">
        <v>7180</v>
      </c>
      <c r="Q58" s="43">
        <v>211177.32668848653</v>
      </c>
      <c r="R58" s="44">
        <v>962097.75972460059</v>
      </c>
    </row>
    <row r="59" spans="1:18" x14ac:dyDescent="0.3">
      <c r="A59" s="14">
        <v>1602</v>
      </c>
      <c r="B59" s="14" t="s">
        <v>350</v>
      </c>
      <c r="C59" s="14" t="s">
        <v>352</v>
      </c>
      <c r="D59" s="14" t="s">
        <v>353</v>
      </c>
      <c r="E59" s="14" t="s">
        <v>408</v>
      </c>
      <c r="F59" s="14" t="s">
        <v>409</v>
      </c>
      <c r="G59" s="14" t="s">
        <v>29</v>
      </c>
      <c r="H59" s="40">
        <v>111</v>
      </c>
      <c r="I59" s="14" t="s">
        <v>410</v>
      </c>
      <c r="J59" s="65" t="s">
        <v>412</v>
      </c>
      <c r="K59" s="58">
        <v>226019.25</v>
      </c>
      <c r="L59" s="71">
        <v>52435.949000000001</v>
      </c>
      <c r="M59" s="78">
        <v>278455.19900000002</v>
      </c>
      <c r="N59" s="85">
        <v>1079</v>
      </c>
      <c r="O59" s="86">
        <v>440</v>
      </c>
      <c r="P59" s="96">
        <v>1519</v>
      </c>
      <c r="Q59" s="45">
        <v>197796.68184397632</v>
      </c>
      <c r="R59" s="46">
        <v>961303.2892750001</v>
      </c>
    </row>
    <row r="60" spans="1:18" x14ac:dyDescent="0.3">
      <c r="A60" s="18">
        <v>1204</v>
      </c>
      <c r="B60" s="18" t="s">
        <v>350</v>
      </c>
      <c r="C60" s="18" t="s">
        <v>352</v>
      </c>
      <c r="D60" s="18" t="s">
        <v>353</v>
      </c>
      <c r="E60" s="18" t="s">
        <v>354</v>
      </c>
      <c r="F60" s="18" t="s">
        <v>355</v>
      </c>
      <c r="G60" s="18" t="s">
        <v>322</v>
      </c>
      <c r="H60" s="41">
        <v>186</v>
      </c>
      <c r="I60" s="18" t="s">
        <v>393</v>
      </c>
      <c r="J60" s="64" t="s">
        <v>397</v>
      </c>
      <c r="K60" s="57">
        <v>0</v>
      </c>
      <c r="L60" s="70">
        <v>30017.989999999998</v>
      </c>
      <c r="M60" s="77">
        <v>30017.989999999998</v>
      </c>
      <c r="N60" s="83">
        <v>882</v>
      </c>
      <c r="O60" s="84">
        <v>182</v>
      </c>
      <c r="P60" s="95">
        <v>1064</v>
      </c>
      <c r="Q60" s="43">
        <v>24883.333815789472</v>
      </c>
      <c r="R60" s="44">
        <v>175489.78769230767</v>
      </c>
    </row>
    <row r="61" spans="1:18" x14ac:dyDescent="0.3">
      <c r="A61" s="18">
        <v>602</v>
      </c>
      <c r="B61" s="18" t="s">
        <v>350</v>
      </c>
      <c r="C61" s="18" t="s">
        <v>352</v>
      </c>
      <c r="D61" s="18" t="s">
        <v>353</v>
      </c>
      <c r="E61" s="18" t="s">
        <v>484</v>
      </c>
      <c r="F61" s="18" t="s">
        <v>485</v>
      </c>
      <c r="G61" s="18" t="s">
        <v>336</v>
      </c>
      <c r="H61" s="41" t="s">
        <v>314</v>
      </c>
      <c r="I61" s="18" t="s">
        <v>579</v>
      </c>
      <c r="J61" s="64" t="s">
        <v>581</v>
      </c>
      <c r="K61" s="57">
        <v>0</v>
      </c>
      <c r="L61" s="70">
        <v>331258.91315789474</v>
      </c>
      <c r="M61" s="77">
        <v>331258.91315789474</v>
      </c>
      <c r="N61" s="83">
        <v>2608</v>
      </c>
      <c r="O61" s="84">
        <v>871</v>
      </c>
      <c r="P61" s="95">
        <v>3479</v>
      </c>
      <c r="Q61" s="43">
        <v>248325.16398844193</v>
      </c>
      <c r="R61" s="44">
        <v>1323134.0515227506</v>
      </c>
    </row>
    <row r="62" spans="1:18" x14ac:dyDescent="0.3">
      <c r="A62" s="18">
        <v>403</v>
      </c>
      <c r="B62" s="18" t="s">
        <v>350</v>
      </c>
      <c r="C62" s="18" t="s">
        <v>352</v>
      </c>
      <c r="D62" s="18" t="s">
        <v>353</v>
      </c>
      <c r="E62" s="18" t="s">
        <v>408</v>
      </c>
      <c r="F62" s="18" t="s">
        <v>409</v>
      </c>
      <c r="G62" s="18" t="s">
        <v>331</v>
      </c>
      <c r="H62" s="41" t="s">
        <v>301</v>
      </c>
      <c r="I62" s="18" t="s">
        <v>515</v>
      </c>
      <c r="J62" s="64" t="s">
        <v>516</v>
      </c>
      <c r="K62" s="57">
        <v>298814.71999999997</v>
      </c>
      <c r="L62" s="70">
        <v>11835.449999999999</v>
      </c>
      <c r="M62" s="77">
        <v>310650.17</v>
      </c>
      <c r="N62" s="83">
        <v>379</v>
      </c>
      <c r="O62" s="84">
        <v>123</v>
      </c>
      <c r="P62" s="95">
        <v>502</v>
      </c>
      <c r="Q62" s="43">
        <v>234534.69009960158</v>
      </c>
      <c r="R62" s="44">
        <v>1267856.7913821137</v>
      </c>
    </row>
    <row r="63" spans="1:18" x14ac:dyDescent="0.3">
      <c r="A63" s="18">
        <v>1802</v>
      </c>
      <c r="B63" s="18" t="s">
        <v>350</v>
      </c>
      <c r="C63" s="18" t="s">
        <v>352</v>
      </c>
      <c r="D63" s="18" t="s">
        <v>353</v>
      </c>
      <c r="E63" s="18" t="s">
        <v>484</v>
      </c>
      <c r="F63" s="18" t="s">
        <v>485</v>
      </c>
      <c r="G63" s="18" t="s">
        <v>340</v>
      </c>
      <c r="H63" s="41" t="s">
        <v>316</v>
      </c>
      <c r="I63" s="18" t="s">
        <v>513</v>
      </c>
      <c r="J63" s="64" t="s">
        <v>627</v>
      </c>
      <c r="K63" s="57">
        <v>0</v>
      </c>
      <c r="L63" s="70">
        <v>341568.78571428574</v>
      </c>
      <c r="M63" s="77">
        <v>341568.78571428574</v>
      </c>
      <c r="N63" s="83">
        <v>694</v>
      </c>
      <c r="O63" s="84">
        <v>187</v>
      </c>
      <c r="P63" s="95">
        <v>881</v>
      </c>
      <c r="Q63" s="43">
        <v>269067.80622669047</v>
      </c>
      <c r="R63" s="44">
        <v>1609209.0920550039</v>
      </c>
    </row>
    <row r="64" spans="1:18" x14ac:dyDescent="0.3">
      <c r="A64" s="14">
        <v>1406</v>
      </c>
      <c r="B64" s="14" t="s">
        <v>350</v>
      </c>
      <c r="C64" s="14" t="s">
        <v>352</v>
      </c>
      <c r="D64" s="14" t="s">
        <v>353</v>
      </c>
      <c r="E64" s="14" t="s">
        <v>354</v>
      </c>
      <c r="F64" s="14" t="s">
        <v>355</v>
      </c>
      <c r="G64" s="14" t="s">
        <v>332</v>
      </c>
      <c r="H64" s="15">
        <v>185</v>
      </c>
      <c r="I64" s="14" t="s">
        <v>532</v>
      </c>
      <c r="J64" s="65" t="s">
        <v>537</v>
      </c>
      <c r="K64" s="58">
        <v>0</v>
      </c>
      <c r="L64" s="71">
        <v>330088.81818181818</v>
      </c>
      <c r="M64" s="78">
        <v>330088.81818181818</v>
      </c>
      <c r="N64" s="85">
        <v>1961</v>
      </c>
      <c r="O64" s="86">
        <v>514</v>
      </c>
      <c r="P64" s="96">
        <v>2475</v>
      </c>
      <c r="Q64" s="45">
        <v>261537.03937557392</v>
      </c>
      <c r="R64" s="46">
        <v>1589435.4571984436</v>
      </c>
    </row>
    <row r="65" spans="1:18" x14ac:dyDescent="0.3">
      <c r="A65" s="20">
        <v>1105</v>
      </c>
      <c r="B65" s="20" t="s">
        <v>350</v>
      </c>
      <c r="C65" s="20" t="s">
        <v>352</v>
      </c>
      <c r="D65" s="20" t="s">
        <v>353</v>
      </c>
      <c r="E65" s="20" t="s">
        <v>427</v>
      </c>
      <c r="F65" s="20" t="s">
        <v>428</v>
      </c>
      <c r="G65" s="20" t="s">
        <v>324</v>
      </c>
      <c r="H65" s="21">
        <v>170</v>
      </c>
      <c r="I65" s="20" t="s">
        <v>427</v>
      </c>
      <c r="J65" s="66" t="s">
        <v>433</v>
      </c>
      <c r="K65" s="59">
        <v>808767.37</v>
      </c>
      <c r="L65" s="72">
        <v>0</v>
      </c>
      <c r="M65" s="79">
        <v>808767.37</v>
      </c>
      <c r="N65" s="87">
        <v>21221</v>
      </c>
      <c r="O65" s="88">
        <v>7247</v>
      </c>
      <c r="P65" s="97">
        <v>28468</v>
      </c>
      <c r="Q65" s="47">
        <v>602882.26636117743</v>
      </c>
      <c r="R65" s="48">
        <v>3177037.3242941909</v>
      </c>
    </row>
    <row r="66" spans="1:18" x14ac:dyDescent="0.3">
      <c r="A66" s="14">
        <v>1007</v>
      </c>
      <c r="B66" s="14" t="s">
        <v>350</v>
      </c>
      <c r="C66" s="14" t="s">
        <v>352</v>
      </c>
      <c r="D66" s="14" t="s">
        <v>353</v>
      </c>
      <c r="E66" s="14" t="s">
        <v>484</v>
      </c>
      <c r="F66" s="14" t="s">
        <v>485</v>
      </c>
      <c r="G66" s="14" t="s">
        <v>337</v>
      </c>
      <c r="H66" s="15" t="s">
        <v>310</v>
      </c>
      <c r="I66" s="14" t="s">
        <v>556</v>
      </c>
      <c r="J66" s="65" t="s">
        <v>601</v>
      </c>
      <c r="K66" s="58">
        <v>0</v>
      </c>
      <c r="L66" s="71">
        <v>219794.57400000002</v>
      </c>
      <c r="M66" s="78">
        <v>219794.57400000002</v>
      </c>
      <c r="N66" s="85">
        <v>169</v>
      </c>
      <c r="O66" s="86"/>
      <c r="P66" s="96">
        <v>169</v>
      </c>
      <c r="Q66" s="45">
        <v>219794.57400000005</v>
      </c>
      <c r="R66" s="46" t="s">
        <v>643</v>
      </c>
    </row>
    <row r="67" spans="1:18" x14ac:dyDescent="0.3">
      <c r="A67" s="14">
        <v>502</v>
      </c>
      <c r="B67" s="14" t="s">
        <v>350</v>
      </c>
      <c r="C67" s="14" t="s">
        <v>352</v>
      </c>
      <c r="D67" s="14" t="s">
        <v>353</v>
      </c>
      <c r="E67" s="14" t="s">
        <v>484</v>
      </c>
      <c r="F67" s="14" t="s">
        <v>485</v>
      </c>
      <c r="G67" s="14" t="s">
        <v>328</v>
      </c>
      <c r="H67" s="15" t="s">
        <v>306</v>
      </c>
      <c r="I67" s="14" t="s">
        <v>486</v>
      </c>
      <c r="J67" s="65" t="s">
        <v>486</v>
      </c>
      <c r="K67" s="58">
        <v>0</v>
      </c>
      <c r="L67" s="71">
        <v>369731.88500000001</v>
      </c>
      <c r="M67" s="78">
        <v>369731.88500000001</v>
      </c>
      <c r="N67" s="85">
        <v>4250</v>
      </c>
      <c r="O67" s="86">
        <v>1662</v>
      </c>
      <c r="P67" s="96">
        <v>5912</v>
      </c>
      <c r="Q67" s="45">
        <v>265791.69676082546</v>
      </c>
      <c r="R67" s="46">
        <v>1315195.489843562</v>
      </c>
    </row>
    <row r="68" spans="1:18" x14ac:dyDescent="0.3">
      <c r="A68" s="14">
        <v>106</v>
      </c>
      <c r="B68" s="14" t="s">
        <v>350</v>
      </c>
      <c r="C68" s="14" t="s">
        <v>352</v>
      </c>
      <c r="D68" s="14" t="s">
        <v>353</v>
      </c>
      <c r="E68" s="14" t="s">
        <v>408</v>
      </c>
      <c r="F68" s="14" t="s">
        <v>409</v>
      </c>
      <c r="G68" s="14" t="s">
        <v>338</v>
      </c>
      <c r="H68" s="15" t="s">
        <v>296</v>
      </c>
      <c r="I68" s="14" t="s">
        <v>445</v>
      </c>
      <c r="J68" s="65" t="s">
        <v>609</v>
      </c>
      <c r="K68" s="58">
        <v>0</v>
      </c>
      <c r="L68" s="71">
        <v>608447.2854545454</v>
      </c>
      <c r="M68" s="78">
        <v>608447.2854545454</v>
      </c>
      <c r="N68" s="85">
        <v>1459</v>
      </c>
      <c r="O68" s="86">
        <v>485</v>
      </c>
      <c r="P68" s="96">
        <v>1944</v>
      </c>
      <c r="Q68" s="45">
        <v>456648.45137766551</v>
      </c>
      <c r="R68" s="46">
        <v>2438807.2637600745</v>
      </c>
    </row>
    <row r="69" spans="1:18" x14ac:dyDescent="0.3">
      <c r="A69" s="18">
        <v>1205</v>
      </c>
      <c r="B69" s="18" t="s">
        <v>350</v>
      </c>
      <c r="C69" s="18" t="s">
        <v>352</v>
      </c>
      <c r="D69" s="18" t="s">
        <v>353</v>
      </c>
      <c r="E69" s="18" t="s">
        <v>354</v>
      </c>
      <c r="F69" s="18" t="s">
        <v>355</v>
      </c>
      <c r="G69" s="18" t="s">
        <v>322</v>
      </c>
      <c r="H69" s="19">
        <v>186</v>
      </c>
      <c r="I69" s="18" t="s">
        <v>393</v>
      </c>
      <c r="J69" s="64" t="s">
        <v>398</v>
      </c>
      <c r="K69" s="57">
        <v>100640</v>
      </c>
      <c r="L69" s="70">
        <v>30017.989999999998</v>
      </c>
      <c r="M69" s="77">
        <v>130657.98999999999</v>
      </c>
      <c r="N69" s="83">
        <v>200</v>
      </c>
      <c r="O69" s="84"/>
      <c r="P69" s="95">
        <v>200</v>
      </c>
      <c r="Q69" s="43">
        <v>130657.98999999999</v>
      </c>
      <c r="R69" s="44" t="s">
        <v>643</v>
      </c>
    </row>
    <row r="70" spans="1:18" x14ac:dyDescent="0.3">
      <c r="A70" s="18">
        <v>1803</v>
      </c>
      <c r="B70" s="18" t="s">
        <v>350</v>
      </c>
      <c r="C70" s="18" t="s">
        <v>352</v>
      </c>
      <c r="D70" s="18" t="s">
        <v>353</v>
      </c>
      <c r="E70" s="18" t="s">
        <v>484</v>
      </c>
      <c r="F70" s="18" t="s">
        <v>485</v>
      </c>
      <c r="G70" s="18" t="s">
        <v>340</v>
      </c>
      <c r="H70" s="19" t="s">
        <v>316</v>
      </c>
      <c r="I70" s="18" t="s">
        <v>513</v>
      </c>
      <c r="J70" s="64" t="s">
        <v>628</v>
      </c>
      <c r="K70" s="57">
        <v>0</v>
      </c>
      <c r="L70" s="70">
        <v>341568.78571428574</v>
      </c>
      <c r="M70" s="77">
        <v>341568.78571428574</v>
      </c>
      <c r="N70" s="83">
        <v>967</v>
      </c>
      <c r="O70" s="84">
        <v>382</v>
      </c>
      <c r="P70" s="95">
        <v>1349</v>
      </c>
      <c r="Q70" s="43">
        <v>244845.82341416922</v>
      </c>
      <c r="R70" s="44">
        <v>1206220.6594988781</v>
      </c>
    </row>
    <row r="71" spans="1:18" x14ac:dyDescent="0.3">
      <c r="A71" s="20">
        <v>804</v>
      </c>
      <c r="B71" s="20" t="s">
        <v>350</v>
      </c>
      <c r="C71" s="20" t="s">
        <v>352</v>
      </c>
      <c r="D71" s="20" t="s">
        <v>353</v>
      </c>
      <c r="E71" s="20" t="s">
        <v>321</v>
      </c>
      <c r="F71" s="20" t="s">
        <v>377</v>
      </c>
      <c r="G71" s="20" t="s">
        <v>321</v>
      </c>
      <c r="H71" s="21">
        <v>150</v>
      </c>
      <c r="I71" s="20" t="s">
        <v>378</v>
      </c>
      <c r="J71" s="66" t="s">
        <v>382</v>
      </c>
      <c r="K71" s="59">
        <v>0</v>
      </c>
      <c r="L71" s="72">
        <v>0</v>
      </c>
      <c r="M71" s="79">
        <v>0</v>
      </c>
      <c r="N71" s="87">
        <v>547</v>
      </c>
      <c r="O71" s="88"/>
      <c r="P71" s="97">
        <v>547</v>
      </c>
      <c r="Q71" s="47">
        <v>0</v>
      </c>
      <c r="R71" s="48" t="s">
        <v>643</v>
      </c>
    </row>
    <row r="72" spans="1:18" x14ac:dyDescent="0.3">
      <c r="A72" s="18">
        <v>206</v>
      </c>
      <c r="B72" s="18" t="s">
        <v>350</v>
      </c>
      <c r="C72" s="18" t="s">
        <v>352</v>
      </c>
      <c r="D72" s="18" t="s">
        <v>353</v>
      </c>
      <c r="E72" s="18" t="s">
        <v>354</v>
      </c>
      <c r="F72" s="18" t="s">
        <v>355</v>
      </c>
      <c r="G72" s="18" t="s">
        <v>327</v>
      </c>
      <c r="H72" s="19">
        <v>184</v>
      </c>
      <c r="I72" s="18" t="s">
        <v>373</v>
      </c>
      <c r="J72" s="64" t="s">
        <v>476</v>
      </c>
      <c r="K72" s="57">
        <v>130283.99</v>
      </c>
      <c r="L72" s="70">
        <v>58442.553846153845</v>
      </c>
      <c r="M72" s="77">
        <v>188726.54384615386</v>
      </c>
      <c r="N72" s="83">
        <v>535</v>
      </c>
      <c r="O72" s="84">
        <v>192</v>
      </c>
      <c r="P72" s="95">
        <v>727</v>
      </c>
      <c r="Q72" s="43">
        <v>138884.04533382712</v>
      </c>
      <c r="R72" s="44">
        <v>714605.19466746796</v>
      </c>
    </row>
    <row r="73" spans="1:18" x14ac:dyDescent="0.3">
      <c r="A73" s="14">
        <v>903</v>
      </c>
      <c r="B73" s="14" t="s">
        <v>350</v>
      </c>
      <c r="C73" s="14" t="s">
        <v>352</v>
      </c>
      <c r="D73" s="14" t="s">
        <v>353</v>
      </c>
      <c r="E73" s="14" t="s">
        <v>484</v>
      </c>
      <c r="F73" s="14" t="s">
        <v>485</v>
      </c>
      <c r="G73" s="14" t="s">
        <v>329</v>
      </c>
      <c r="H73" s="15" t="s">
        <v>312</v>
      </c>
      <c r="I73" s="14" t="s">
        <v>492</v>
      </c>
      <c r="J73" s="65" t="s">
        <v>495</v>
      </c>
      <c r="K73" s="58">
        <v>0</v>
      </c>
      <c r="L73" s="71">
        <v>91594.23133333333</v>
      </c>
      <c r="M73" s="78">
        <v>91594.23133333333</v>
      </c>
      <c r="N73" s="85">
        <v>445</v>
      </c>
      <c r="O73" s="86">
        <v>121</v>
      </c>
      <c r="P73" s="96">
        <v>566</v>
      </c>
      <c r="Q73" s="45">
        <v>72013.132408716134</v>
      </c>
      <c r="R73" s="46">
        <v>428449.0490468319</v>
      </c>
    </row>
    <row r="74" spans="1:18" x14ac:dyDescent="0.3">
      <c r="A74" s="14">
        <v>305</v>
      </c>
      <c r="B74" s="14" t="s">
        <v>350</v>
      </c>
      <c r="C74" s="14" t="s">
        <v>352</v>
      </c>
      <c r="D74" s="14" t="s">
        <v>353</v>
      </c>
      <c r="E74" s="14" t="s">
        <v>408</v>
      </c>
      <c r="F74" s="14" t="s">
        <v>409</v>
      </c>
      <c r="G74" s="14" t="s">
        <v>338</v>
      </c>
      <c r="H74" s="15" t="s">
        <v>296</v>
      </c>
      <c r="I74" s="14" t="s">
        <v>463</v>
      </c>
      <c r="J74" s="65" t="s">
        <v>610</v>
      </c>
      <c r="K74" s="58">
        <v>0</v>
      </c>
      <c r="L74" s="71">
        <v>608447.2854545454</v>
      </c>
      <c r="M74" s="78">
        <v>608447.2854545454</v>
      </c>
      <c r="N74" s="85">
        <v>1285</v>
      </c>
      <c r="O74" s="86">
        <v>505</v>
      </c>
      <c r="P74" s="96">
        <v>1790</v>
      </c>
      <c r="Q74" s="45">
        <v>436790.36972574907</v>
      </c>
      <c r="R74" s="46">
        <v>2156674.5365616563</v>
      </c>
    </row>
    <row r="75" spans="1:18" x14ac:dyDescent="0.3">
      <c r="A75" s="14">
        <v>1407</v>
      </c>
      <c r="B75" s="14" t="s">
        <v>350</v>
      </c>
      <c r="C75" s="14" t="s">
        <v>352</v>
      </c>
      <c r="D75" s="14" t="s">
        <v>353</v>
      </c>
      <c r="E75" s="14" t="s">
        <v>354</v>
      </c>
      <c r="F75" s="14" t="s">
        <v>355</v>
      </c>
      <c r="G75" s="14" t="s">
        <v>332</v>
      </c>
      <c r="H75" s="15">
        <v>185</v>
      </c>
      <c r="I75" s="14" t="s">
        <v>532</v>
      </c>
      <c r="J75" s="65" t="s">
        <v>538</v>
      </c>
      <c r="K75" s="58">
        <v>0</v>
      </c>
      <c r="L75" s="71">
        <v>330088.81818181818</v>
      </c>
      <c r="M75" s="78">
        <v>330088.81818181818</v>
      </c>
      <c r="N75" s="85">
        <v>608</v>
      </c>
      <c r="O75" s="86">
        <v>121</v>
      </c>
      <c r="P75" s="96">
        <v>729</v>
      </c>
      <c r="Q75" s="45">
        <v>275300.41351789498</v>
      </c>
      <c r="R75" s="46">
        <v>1988716.9293764087</v>
      </c>
    </row>
    <row r="76" spans="1:18" x14ac:dyDescent="0.3">
      <c r="A76" s="30">
        <v>1703</v>
      </c>
      <c r="B76" s="30" t="s">
        <v>350</v>
      </c>
      <c r="C76" s="30" t="s">
        <v>352</v>
      </c>
      <c r="D76" s="30" t="s">
        <v>353</v>
      </c>
      <c r="E76" s="30" t="s">
        <v>408</v>
      </c>
      <c r="F76" s="30" t="s">
        <v>409</v>
      </c>
      <c r="G76" s="30" t="s">
        <v>323</v>
      </c>
      <c r="H76" s="31" t="s">
        <v>300</v>
      </c>
      <c r="I76" s="30" t="s">
        <v>420</v>
      </c>
      <c r="J76" s="68" t="s">
        <v>422</v>
      </c>
      <c r="K76" s="61">
        <v>1306605.97</v>
      </c>
      <c r="L76" s="74">
        <v>29750</v>
      </c>
      <c r="M76" s="81">
        <v>1336355.97</v>
      </c>
      <c r="N76" s="91">
        <v>2701</v>
      </c>
      <c r="O76" s="92">
        <v>1348</v>
      </c>
      <c r="P76" s="99">
        <v>4049</v>
      </c>
      <c r="Q76" s="51">
        <v>891454.05654976529</v>
      </c>
      <c r="R76" s="52">
        <v>4014024.7199777449</v>
      </c>
    </row>
    <row r="77" spans="1:18" x14ac:dyDescent="0.3">
      <c r="A77" s="14">
        <v>1804</v>
      </c>
      <c r="B77" s="14" t="s">
        <v>350</v>
      </c>
      <c r="C77" s="14" t="s">
        <v>352</v>
      </c>
      <c r="D77" s="14" t="s">
        <v>353</v>
      </c>
      <c r="E77" s="14" t="s">
        <v>408</v>
      </c>
      <c r="F77" s="14" t="s">
        <v>409</v>
      </c>
      <c r="G77" s="14" t="s">
        <v>338</v>
      </c>
      <c r="H77" s="15" t="s">
        <v>296</v>
      </c>
      <c r="I77" s="14" t="s">
        <v>513</v>
      </c>
      <c r="J77" s="65" t="s">
        <v>611</v>
      </c>
      <c r="K77" s="58">
        <v>0</v>
      </c>
      <c r="L77" s="71">
        <v>608447.2854545454</v>
      </c>
      <c r="M77" s="78">
        <v>608447.2854545454</v>
      </c>
      <c r="N77" s="85">
        <v>1380</v>
      </c>
      <c r="O77" s="86">
        <v>577</v>
      </c>
      <c r="P77" s="96">
        <v>1957</v>
      </c>
      <c r="Q77" s="45">
        <v>429053.27231848374</v>
      </c>
      <c r="R77" s="46">
        <v>2063659.1640113436</v>
      </c>
    </row>
    <row r="78" spans="1:18" x14ac:dyDescent="0.3">
      <c r="A78" s="18">
        <v>603</v>
      </c>
      <c r="B78" s="18" t="s">
        <v>350</v>
      </c>
      <c r="C78" s="18" t="s">
        <v>352</v>
      </c>
      <c r="D78" s="18" t="s">
        <v>353</v>
      </c>
      <c r="E78" s="18" t="s">
        <v>484</v>
      </c>
      <c r="F78" s="18" t="s">
        <v>485</v>
      </c>
      <c r="G78" s="18" t="s">
        <v>336</v>
      </c>
      <c r="H78" s="19" t="s">
        <v>314</v>
      </c>
      <c r="I78" s="18" t="s">
        <v>579</v>
      </c>
      <c r="J78" s="64" t="s">
        <v>579</v>
      </c>
      <c r="K78" s="57">
        <v>0</v>
      </c>
      <c r="L78" s="70">
        <v>331258.91315789474</v>
      </c>
      <c r="M78" s="77">
        <v>331258.91315789474</v>
      </c>
      <c r="N78" s="83">
        <v>11828</v>
      </c>
      <c r="O78" s="84">
        <v>5511</v>
      </c>
      <c r="P78" s="95">
        <v>17339</v>
      </c>
      <c r="Q78" s="43">
        <v>225972.11055029582</v>
      </c>
      <c r="R78" s="44">
        <v>1042224.3322890105</v>
      </c>
    </row>
    <row r="79" spans="1:18" x14ac:dyDescent="0.3">
      <c r="A79" s="18">
        <v>604</v>
      </c>
      <c r="B79" s="18" t="s">
        <v>350</v>
      </c>
      <c r="C79" s="18" t="s">
        <v>352</v>
      </c>
      <c r="D79" s="18" t="s">
        <v>353</v>
      </c>
      <c r="E79" s="18" t="s">
        <v>484</v>
      </c>
      <c r="F79" s="18" t="s">
        <v>485</v>
      </c>
      <c r="G79" s="18" t="s">
        <v>336</v>
      </c>
      <c r="H79" s="19" t="s">
        <v>314</v>
      </c>
      <c r="I79" s="18" t="s">
        <v>579</v>
      </c>
      <c r="J79" s="64" t="s">
        <v>582</v>
      </c>
      <c r="K79" s="57">
        <v>0</v>
      </c>
      <c r="L79" s="70">
        <v>331258.91315789474</v>
      </c>
      <c r="M79" s="77">
        <v>331258.91315789474</v>
      </c>
      <c r="N79" s="83">
        <v>1287</v>
      </c>
      <c r="O79" s="84">
        <v>330</v>
      </c>
      <c r="P79" s="95">
        <v>1617</v>
      </c>
      <c r="Q79" s="43">
        <v>263655.05332975299</v>
      </c>
      <c r="R79" s="44">
        <v>1623168.6744736843</v>
      </c>
    </row>
    <row r="80" spans="1:18" x14ac:dyDescent="0.3">
      <c r="A80" s="18">
        <v>1408</v>
      </c>
      <c r="B80" s="18" t="s">
        <v>350</v>
      </c>
      <c r="C80" s="18" t="s">
        <v>352</v>
      </c>
      <c r="D80" s="18" t="s">
        <v>353</v>
      </c>
      <c r="E80" s="18" t="s">
        <v>484</v>
      </c>
      <c r="F80" s="18" t="s">
        <v>485</v>
      </c>
      <c r="G80" s="18" t="s">
        <v>333</v>
      </c>
      <c r="H80" s="19" t="s">
        <v>308</v>
      </c>
      <c r="I80" s="18" t="s">
        <v>532</v>
      </c>
      <c r="J80" s="64" t="s">
        <v>545</v>
      </c>
      <c r="K80" s="57">
        <v>0</v>
      </c>
      <c r="L80" s="70">
        <v>292092.53769230773</v>
      </c>
      <c r="M80" s="77">
        <v>292092.53769230773</v>
      </c>
      <c r="N80" s="83">
        <v>437</v>
      </c>
      <c r="O80" s="84">
        <v>80</v>
      </c>
      <c r="P80" s="95">
        <v>517</v>
      </c>
      <c r="Q80" s="43">
        <v>246894.46609581911</v>
      </c>
      <c r="R80" s="44">
        <v>1887648.0248365388</v>
      </c>
    </row>
    <row r="81" spans="1:18" x14ac:dyDescent="0.3">
      <c r="A81" s="14">
        <v>1409</v>
      </c>
      <c r="B81" s="14" t="s">
        <v>350</v>
      </c>
      <c r="C81" s="14" t="s">
        <v>352</v>
      </c>
      <c r="D81" s="14" t="s">
        <v>353</v>
      </c>
      <c r="E81" s="14" t="s">
        <v>354</v>
      </c>
      <c r="F81" s="14" t="s">
        <v>355</v>
      </c>
      <c r="G81" s="14" t="s">
        <v>332</v>
      </c>
      <c r="H81" s="15">
        <v>185</v>
      </c>
      <c r="I81" s="14" t="s">
        <v>532</v>
      </c>
      <c r="J81" s="65" t="s">
        <v>539</v>
      </c>
      <c r="K81" s="58">
        <v>0</v>
      </c>
      <c r="L81" s="71">
        <v>330088.81818181818</v>
      </c>
      <c r="M81" s="78">
        <v>330088.81818181818</v>
      </c>
      <c r="N81" s="85">
        <v>1263</v>
      </c>
      <c r="O81" s="86">
        <v>432</v>
      </c>
      <c r="P81" s="96">
        <v>1695</v>
      </c>
      <c r="Q81" s="45">
        <v>245959.98664521318</v>
      </c>
      <c r="R81" s="46">
        <v>1295140.1546717172</v>
      </c>
    </row>
    <row r="82" spans="1:18" x14ac:dyDescent="0.3">
      <c r="A82" s="14">
        <v>503</v>
      </c>
      <c r="B82" s="14" t="s">
        <v>350</v>
      </c>
      <c r="C82" s="14" t="s">
        <v>352</v>
      </c>
      <c r="D82" s="14" t="s">
        <v>353</v>
      </c>
      <c r="E82" s="14" t="s">
        <v>484</v>
      </c>
      <c r="F82" s="14" t="s">
        <v>485</v>
      </c>
      <c r="G82" s="14" t="s">
        <v>329</v>
      </c>
      <c r="H82" s="15" t="s">
        <v>312</v>
      </c>
      <c r="I82" s="14" t="s">
        <v>486</v>
      </c>
      <c r="J82" s="65" t="s">
        <v>496</v>
      </c>
      <c r="K82" s="58">
        <v>0</v>
      </c>
      <c r="L82" s="71">
        <v>91594.23133333333</v>
      </c>
      <c r="M82" s="78">
        <v>91594.23133333333</v>
      </c>
      <c r="N82" s="85">
        <v>3331</v>
      </c>
      <c r="O82" s="86">
        <v>1463</v>
      </c>
      <c r="P82" s="96">
        <v>4794</v>
      </c>
      <c r="Q82" s="45">
        <v>63642.132785009031</v>
      </c>
      <c r="R82" s="46">
        <v>300138.58168967871</v>
      </c>
    </row>
    <row r="83" spans="1:18" x14ac:dyDescent="0.3">
      <c r="A83" s="18">
        <v>1206</v>
      </c>
      <c r="B83" s="18" t="s">
        <v>350</v>
      </c>
      <c r="C83" s="18" t="s">
        <v>352</v>
      </c>
      <c r="D83" s="18" t="s">
        <v>353</v>
      </c>
      <c r="E83" s="18" t="s">
        <v>354</v>
      </c>
      <c r="F83" s="18" t="s">
        <v>355</v>
      </c>
      <c r="G83" s="18" t="s">
        <v>322</v>
      </c>
      <c r="H83" s="19">
        <v>186</v>
      </c>
      <c r="I83" s="18" t="s">
        <v>393</v>
      </c>
      <c r="J83" s="64" t="s">
        <v>399</v>
      </c>
      <c r="K83" s="57">
        <v>296644.03999999998</v>
      </c>
      <c r="L83" s="70">
        <v>30017.989999999998</v>
      </c>
      <c r="M83" s="77">
        <v>326662.02999999997</v>
      </c>
      <c r="N83" s="83">
        <v>190</v>
      </c>
      <c r="O83" s="84">
        <v>60</v>
      </c>
      <c r="P83" s="95">
        <v>250</v>
      </c>
      <c r="Q83" s="43">
        <v>248263.14279999997</v>
      </c>
      <c r="R83" s="44">
        <v>1361091.7916666665</v>
      </c>
    </row>
    <row r="84" spans="1:18" x14ac:dyDescent="0.3">
      <c r="A84" s="18">
        <v>207</v>
      </c>
      <c r="B84" s="18" t="s">
        <v>350</v>
      </c>
      <c r="C84" s="18" t="s">
        <v>352</v>
      </c>
      <c r="D84" s="18" t="s">
        <v>353</v>
      </c>
      <c r="E84" s="18" t="s">
        <v>354</v>
      </c>
      <c r="F84" s="18" t="s">
        <v>355</v>
      </c>
      <c r="G84" s="18" t="s">
        <v>327</v>
      </c>
      <c r="H84" s="19">
        <v>184</v>
      </c>
      <c r="I84" s="18" t="s">
        <v>373</v>
      </c>
      <c r="J84" s="64" t="s">
        <v>477</v>
      </c>
      <c r="K84" s="57">
        <v>97750</v>
      </c>
      <c r="L84" s="70">
        <v>58442.553846153845</v>
      </c>
      <c r="M84" s="77">
        <v>156192.55384615384</v>
      </c>
      <c r="N84" s="83">
        <v>352</v>
      </c>
      <c r="O84" s="84">
        <v>120</v>
      </c>
      <c r="P84" s="95">
        <v>472</v>
      </c>
      <c r="Q84" s="43">
        <v>116482.58252933506</v>
      </c>
      <c r="R84" s="44">
        <v>614357.37846153846</v>
      </c>
    </row>
    <row r="85" spans="1:18" x14ac:dyDescent="0.3">
      <c r="A85" s="18">
        <v>1207</v>
      </c>
      <c r="B85" s="18" t="s">
        <v>350</v>
      </c>
      <c r="C85" s="18" t="s">
        <v>352</v>
      </c>
      <c r="D85" s="18" t="s">
        <v>353</v>
      </c>
      <c r="E85" s="18" t="s">
        <v>354</v>
      </c>
      <c r="F85" s="18" t="s">
        <v>355</v>
      </c>
      <c r="G85" s="18" t="s">
        <v>322</v>
      </c>
      <c r="H85" s="19">
        <v>186</v>
      </c>
      <c r="I85" s="18" t="s">
        <v>393</v>
      </c>
      <c r="J85" s="64" t="s">
        <v>400</v>
      </c>
      <c r="K85" s="57">
        <v>596780.74</v>
      </c>
      <c r="L85" s="70">
        <v>30017.989999999998</v>
      </c>
      <c r="M85" s="77">
        <v>626798.73</v>
      </c>
      <c r="N85" s="83">
        <v>2067</v>
      </c>
      <c r="O85" s="84">
        <v>699</v>
      </c>
      <c r="P85" s="95">
        <v>2766</v>
      </c>
      <c r="Q85" s="43">
        <v>468399.48478308023</v>
      </c>
      <c r="R85" s="44">
        <v>2480293.6869527893</v>
      </c>
    </row>
    <row r="86" spans="1:18" x14ac:dyDescent="0.3">
      <c r="A86" s="18">
        <v>1410</v>
      </c>
      <c r="B86" s="18" t="s">
        <v>350</v>
      </c>
      <c r="C86" s="18" t="s">
        <v>352</v>
      </c>
      <c r="D86" s="18" t="s">
        <v>353</v>
      </c>
      <c r="E86" s="18" t="s">
        <v>484</v>
      </c>
      <c r="F86" s="18" t="s">
        <v>485</v>
      </c>
      <c r="G86" s="18" t="s">
        <v>333</v>
      </c>
      <c r="H86" s="19" t="s">
        <v>308</v>
      </c>
      <c r="I86" s="18" t="s">
        <v>532</v>
      </c>
      <c r="J86" s="64" t="s">
        <v>546</v>
      </c>
      <c r="K86" s="57">
        <v>0</v>
      </c>
      <c r="L86" s="70">
        <v>292092.53769230773</v>
      </c>
      <c r="M86" s="77">
        <v>292092.53769230773</v>
      </c>
      <c r="N86" s="83">
        <v>1899</v>
      </c>
      <c r="O86" s="84">
        <v>801</v>
      </c>
      <c r="P86" s="95">
        <v>2700</v>
      </c>
      <c r="Q86" s="43">
        <v>205438.41817692312</v>
      </c>
      <c r="R86" s="44">
        <v>984581.58772687998</v>
      </c>
    </row>
    <row r="87" spans="1:18" x14ac:dyDescent="0.3">
      <c r="A87" s="18">
        <v>107</v>
      </c>
      <c r="B87" s="18" t="s">
        <v>350</v>
      </c>
      <c r="C87" s="18" t="s">
        <v>352</v>
      </c>
      <c r="D87" s="18" t="s">
        <v>353</v>
      </c>
      <c r="E87" s="18" t="s">
        <v>408</v>
      </c>
      <c r="F87" s="18" t="s">
        <v>409</v>
      </c>
      <c r="G87" s="18" t="s">
        <v>325</v>
      </c>
      <c r="H87" s="19" t="s">
        <v>299</v>
      </c>
      <c r="I87" s="18" t="s">
        <v>445</v>
      </c>
      <c r="J87" s="64" t="s">
        <v>447</v>
      </c>
      <c r="K87" s="57">
        <v>148444.82</v>
      </c>
      <c r="L87" s="70">
        <v>52941.176470588238</v>
      </c>
      <c r="M87" s="77">
        <v>201385.99647058826</v>
      </c>
      <c r="N87" s="83">
        <v>3341</v>
      </c>
      <c r="O87" s="84">
        <v>1828</v>
      </c>
      <c r="P87" s="95">
        <v>5169</v>
      </c>
      <c r="Q87" s="43">
        <v>130166.4953004905</v>
      </c>
      <c r="R87" s="44">
        <v>569455.26026065135</v>
      </c>
    </row>
    <row r="88" spans="1:18" x14ac:dyDescent="0.3">
      <c r="A88" s="16">
        <v>306</v>
      </c>
      <c r="B88" s="16" t="s">
        <v>350</v>
      </c>
      <c r="C88" s="16" t="s">
        <v>352</v>
      </c>
      <c r="D88" s="16" t="s">
        <v>353</v>
      </c>
      <c r="E88" s="16" t="s">
        <v>408</v>
      </c>
      <c r="F88" s="16" t="s">
        <v>409</v>
      </c>
      <c r="G88" s="16" t="s">
        <v>330</v>
      </c>
      <c r="H88" s="17">
        <v>112</v>
      </c>
      <c r="I88" s="16" t="s">
        <v>463</v>
      </c>
      <c r="J88" s="67" t="s">
        <v>509</v>
      </c>
      <c r="K88" s="60">
        <v>735232.39</v>
      </c>
      <c r="L88" s="73">
        <v>44429.640000000007</v>
      </c>
      <c r="M88" s="80">
        <v>779662.03</v>
      </c>
      <c r="N88" s="89">
        <v>3078</v>
      </c>
      <c r="O88" s="90">
        <v>936</v>
      </c>
      <c r="P88" s="98">
        <v>4014</v>
      </c>
      <c r="Q88" s="49">
        <v>597857.43107623328</v>
      </c>
      <c r="R88" s="50">
        <v>3343550.6286538462</v>
      </c>
    </row>
    <row r="89" spans="1:18" x14ac:dyDescent="0.3">
      <c r="A89" s="14">
        <v>108</v>
      </c>
      <c r="B89" s="14" t="s">
        <v>350</v>
      </c>
      <c r="C89" s="14" t="s">
        <v>352</v>
      </c>
      <c r="D89" s="14" t="s">
        <v>353</v>
      </c>
      <c r="E89" s="14" t="s">
        <v>484</v>
      </c>
      <c r="F89" s="14" t="s">
        <v>485</v>
      </c>
      <c r="G89" s="14" t="s">
        <v>335</v>
      </c>
      <c r="H89" s="15" t="s">
        <v>304</v>
      </c>
      <c r="I89" s="14" t="s">
        <v>445</v>
      </c>
      <c r="J89" s="65" t="s">
        <v>572</v>
      </c>
      <c r="K89" s="58">
        <v>0</v>
      </c>
      <c r="L89" s="71">
        <v>261614.17909090911</v>
      </c>
      <c r="M89" s="78">
        <v>261614.17909090911</v>
      </c>
      <c r="N89" s="85">
        <v>2210</v>
      </c>
      <c r="O89" s="86">
        <v>731</v>
      </c>
      <c r="P89" s="96">
        <v>2941</v>
      </c>
      <c r="Q89" s="45">
        <v>196588.68949027854</v>
      </c>
      <c r="R89" s="46">
        <v>1052540.7670401693</v>
      </c>
    </row>
    <row r="90" spans="1:18" x14ac:dyDescent="0.3">
      <c r="A90" s="14">
        <v>704</v>
      </c>
      <c r="B90" s="14" t="s">
        <v>350</v>
      </c>
      <c r="C90" s="14" t="s">
        <v>352</v>
      </c>
      <c r="D90" s="14" t="s">
        <v>353</v>
      </c>
      <c r="E90" s="14" t="s">
        <v>354</v>
      </c>
      <c r="F90" s="14" t="s">
        <v>355</v>
      </c>
      <c r="G90" s="14" t="s">
        <v>319</v>
      </c>
      <c r="H90" s="15">
        <v>187</v>
      </c>
      <c r="I90" s="14" t="s">
        <v>356</v>
      </c>
      <c r="J90" s="65" t="s">
        <v>360</v>
      </c>
      <c r="K90" s="58">
        <v>77350</v>
      </c>
      <c r="L90" s="71">
        <v>40190.05071428571</v>
      </c>
      <c r="M90" s="78">
        <v>117540.05071428571</v>
      </c>
      <c r="N90" s="85">
        <v>946</v>
      </c>
      <c r="O90" s="86">
        <v>480</v>
      </c>
      <c r="P90" s="96">
        <v>1426</v>
      </c>
      <c r="Q90" s="45">
        <v>77975.377262071721</v>
      </c>
      <c r="R90" s="46">
        <v>349191.90066369047</v>
      </c>
    </row>
    <row r="91" spans="1:18" x14ac:dyDescent="0.3">
      <c r="A91" s="14">
        <v>705</v>
      </c>
      <c r="B91" s="14" t="s">
        <v>350</v>
      </c>
      <c r="C91" s="14" t="s">
        <v>352</v>
      </c>
      <c r="D91" s="14" t="s">
        <v>353</v>
      </c>
      <c r="E91" s="14" t="s">
        <v>354</v>
      </c>
      <c r="F91" s="14" t="s">
        <v>355</v>
      </c>
      <c r="G91" s="14" t="s">
        <v>319</v>
      </c>
      <c r="H91" s="15">
        <v>187</v>
      </c>
      <c r="I91" s="14" t="s">
        <v>356</v>
      </c>
      <c r="J91" s="65" t="s">
        <v>356</v>
      </c>
      <c r="K91" s="58">
        <v>316441.05</v>
      </c>
      <c r="L91" s="71">
        <v>40190.05071428571</v>
      </c>
      <c r="M91" s="78">
        <v>356631.10071428568</v>
      </c>
      <c r="N91" s="85">
        <v>5017</v>
      </c>
      <c r="O91" s="86">
        <v>2219</v>
      </c>
      <c r="P91" s="96">
        <v>7236</v>
      </c>
      <c r="Q91" s="45">
        <v>247266.20125533047</v>
      </c>
      <c r="R91" s="46">
        <v>1162948.4654207169</v>
      </c>
    </row>
    <row r="92" spans="1:18" x14ac:dyDescent="0.3">
      <c r="A92" s="18">
        <v>307</v>
      </c>
      <c r="B92" s="18" t="s">
        <v>350</v>
      </c>
      <c r="C92" s="18" t="s">
        <v>352</v>
      </c>
      <c r="D92" s="18" t="s">
        <v>353</v>
      </c>
      <c r="E92" s="18" t="s">
        <v>408</v>
      </c>
      <c r="F92" s="18" t="s">
        <v>409</v>
      </c>
      <c r="G92" s="18" t="s">
        <v>326</v>
      </c>
      <c r="H92" s="19">
        <v>119</v>
      </c>
      <c r="I92" s="18" t="s">
        <v>463</v>
      </c>
      <c r="J92" s="64" t="s">
        <v>465</v>
      </c>
      <c r="K92" s="57">
        <v>201129.12</v>
      </c>
      <c r="L92" s="70">
        <v>425629.25624999998</v>
      </c>
      <c r="M92" s="77">
        <v>626758.37624999997</v>
      </c>
      <c r="N92" s="83">
        <v>3909</v>
      </c>
      <c r="O92" s="84">
        <v>1532</v>
      </c>
      <c r="P92" s="95">
        <v>5441</v>
      </c>
      <c r="Q92" s="43">
        <v>450284.59708900016</v>
      </c>
      <c r="R92" s="44">
        <v>2225974.1025954634</v>
      </c>
    </row>
    <row r="93" spans="1:18" x14ac:dyDescent="0.3">
      <c r="A93" s="20">
        <v>805</v>
      </c>
      <c r="B93" s="20" t="s">
        <v>350</v>
      </c>
      <c r="C93" s="20" t="s">
        <v>352</v>
      </c>
      <c r="D93" s="20" t="s">
        <v>353</v>
      </c>
      <c r="E93" s="20" t="s">
        <v>321</v>
      </c>
      <c r="F93" s="20" t="s">
        <v>377</v>
      </c>
      <c r="G93" s="20" t="s">
        <v>321</v>
      </c>
      <c r="H93" s="21">
        <v>150</v>
      </c>
      <c r="I93" s="20" t="s">
        <v>378</v>
      </c>
      <c r="J93" s="66" t="s">
        <v>378</v>
      </c>
      <c r="K93" s="59">
        <v>0</v>
      </c>
      <c r="L93" s="72">
        <v>0</v>
      </c>
      <c r="M93" s="79">
        <v>0</v>
      </c>
      <c r="N93" s="87">
        <v>6469</v>
      </c>
      <c r="O93" s="88">
        <v>2500</v>
      </c>
      <c r="P93" s="97">
        <v>8969</v>
      </c>
      <c r="Q93" s="47">
        <v>0</v>
      </c>
      <c r="R93" s="48">
        <v>0</v>
      </c>
    </row>
    <row r="94" spans="1:18" x14ac:dyDescent="0.3">
      <c r="A94" s="14">
        <v>1303</v>
      </c>
      <c r="B94" s="14" t="s">
        <v>350</v>
      </c>
      <c r="C94" s="14" t="s">
        <v>352</v>
      </c>
      <c r="D94" s="14" t="s">
        <v>353</v>
      </c>
      <c r="E94" s="14" t="s">
        <v>408</v>
      </c>
      <c r="F94" s="14" t="s">
        <v>409</v>
      </c>
      <c r="G94" s="14" t="s">
        <v>338</v>
      </c>
      <c r="H94" s="15" t="s">
        <v>296</v>
      </c>
      <c r="I94" s="14" t="s">
        <v>448</v>
      </c>
      <c r="J94" s="65" t="s">
        <v>612</v>
      </c>
      <c r="K94" s="58">
        <v>0</v>
      </c>
      <c r="L94" s="71">
        <v>608447.2854545454</v>
      </c>
      <c r="M94" s="78">
        <v>608447.2854545454</v>
      </c>
      <c r="N94" s="85">
        <v>4996</v>
      </c>
      <c r="O94" s="86">
        <v>1916</v>
      </c>
      <c r="P94" s="96">
        <v>6912</v>
      </c>
      <c r="Q94" s="45">
        <v>439786.26130366162</v>
      </c>
      <c r="R94" s="46">
        <v>2194983.1091136835</v>
      </c>
    </row>
    <row r="95" spans="1:18" x14ac:dyDescent="0.3">
      <c r="A95" s="18">
        <v>208</v>
      </c>
      <c r="B95" s="18" t="s">
        <v>350</v>
      </c>
      <c r="C95" s="18" t="s">
        <v>352</v>
      </c>
      <c r="D95" s="18" t="s">
        <v>353</v>
      </c>
      <c r="E95" s="18" t="s">
        <v>354</v>
      </c>
      <c r="F95" s="18" t="s">
        <v>355</v>
      </c>
      <c r="G95" s="18" t="s">
        <v>327</v>
      </c>
      <c r="H95" s="19">
        <v>184</v>
      </c>
      <c r="I95" s="18" t="s">
        <v>373</v>
      </c>
      <c r="J95" s="64" t="s">
        <v>478</v>
      </c>
      <c r="K95" s="57">
        <v>295200</v>
      </c>
      <c r="L95" s="70">
        <v>58442.553846153845</v>
      </c>
      <c r="M95" s="77">
        <v>353642.55384615384</v>
      </c>
      <c r="N95" s="83">
        <v>566</v>
      </c>
      <c r="O95" s="84">
        <v>59</v>
      </c>
      <c r="P95" s="95">
        <v>625</v>
      </c>
      <c r="Q95" s="43">
        <v>320258.69676307694</v>
      </c>
      <c r="R95" s="44">
        <v>3746213.4941329858</v>
      </c>
    </row>
    <row r="96" spans="1:18" x14ac:dyDescent="0.3">
      <c r="A96" s="18">
        <v>1411</v>
      </c>
      <c r="B96" s="18" t="s">
        <v>350</v>
      </c>
      <c r="C96" s="18" t="s">
        <v>352</v>
      </c>
      <c r="D96" s="18" t="s">
        <v>353</v>
      </c>
      <c r="E96" s="18" t="s">
        <v>484</v>
      </c>
      <c r="F96" s="18" t="s">
        <v>485</v>
      </c>
      <c r="G96" s="18" t="s">
        <v>333</v>
      </c>
      <c r="H96" s="19" t="s">
        <v>308</v>
      </c>
      <c r="I96" s="18" t="s">
        <v>532</v>
      </c>
      <c r="J96" s="64" t="s">
        <v>547</v>
      </c>
      <c r="K96" s="57">
        <v>0</v>
      </c>
      <c r="L96" s="70">
        <v>292092.53769230773</v>
      </c>
      <c r="M96" s="77">
        <v>292092.53769230773</v>
      </c>
      <c r="N96" s="83">
        <v>581</v>
      </c>
      <c r="O96" s="84">
        <v>112</v>
      </c>
      <c r="P96" s="95">
        <v>693</v>
      </c>
      <c r="Q96" s="43">
        <v>244885.66291375292</v>
      </c>
      <c r="R96" s="44">
        <v>1807322.576971154</v>
      </c>
    </row>
    <row r="97" spans="1:18" x14ac:dyDescent="0.3">
      <c r="A97" s="18">
        <v>605</v>
      </c>
      <c r="B97" s="18" t="s">
        <v>350</v>
      </c>
      <c r="C97" s="18" t="s">
        <v>352</v>
      </c>
      <c r="D97" s="18" t="s">
        <v>353</v>
      </c>
      <c r="E97" s="18" t="s">
        <v>484</v>
      </c>
      <c r="F97" s="18" t="s">
        <v>485</v>
      </c>
      <c r="G97" s="18" t="s">
        <v>336</v>
      </c>
      <c r="H97" s="19" t="s">
        <v>314</v>
      </c>
      <c r="I97" s="18" t="s">
        <v>579</v>
      </c>
      <c r="J97" s="64" t="s">
        <v>583</v>
      </c>
      <c r="K97" s="57">
        <v>0</v>
      </c>
      <c r="L97" s="70">
        <v>331258.91315789474</v>
      </c>
      <c r="M97" s="77">
        <v>331258.91315789474</v>
      </c>
      <c r="N97" s="83">
        <v>4603</v>
      </c>
      <c r="O97" s="84">
        <v>1838</v>
      </c>
      <c r="P97" s="95">
        <v>6441</v>
      </c>
      <c r="Q97" s="43">
        <v>236731.06307495566</v>
      </c>
      <c r="R97" s="44">
        <v>1160848.0193960827</v>
      </c>
    </row>
    <row r="98" spans="1:18" x14ac:dyDescent="0.3">
      <c r="A98" s="14">
        <v>904</v>
      </c>
      <c r="B98" s="14" t="s">
        <v>350</v>
      </c>
      <c r="C98" s="14" t="s">
        <v>352</v>
      </c>
      <c r="D98" s="14" t="s">
        <v>353</v>
      </c>
      <c r="E98" s="14" t="s">
        <v>484</v>
      </c>
      <c r="F98" s="14" t="s">
        <v>485</v>
      </c>
      <c r="G98" s="14" t="s">
        <v>329</v>
      </c>
      <c r="H98" s="15" t="s">
        <v>312</v>
      </c>
      <c r="I98" s="14" t="s">
        <v>492</v>
      </c>
      <c r="J98" s="65" t="s">
        <v>497</v>
      </c>
      <c r="K98" s="58">
        <v>0</v>
      </c>
      <c r="L98" s="71">
        <v>91594.23133333333</v>
      </c>
      <c r="M98" s="78">
        <v>91594.23133333333</v>
      </c>
      <c r="N98" s="85">
        <v>333</v>
      </c>
      <c r="O98" s="86">
        <v>53</v>
      </c>
      <c r="P98" s="96">
        <v>386</v>
      </c>
      <c r="Q98" s="45">
        <v>79017.821331606217</v>
      </c>
      <c r="R98" s="46">
        <v>667082.51499371068</v>
      </c>
    </row>
    <row r="99" spans="1:18" x14ac:dyDescent="0.3">
      <c r="A99" s="14">
        <v>1008</v>
      </c>
      <c r="B99" s="14" t="s">
        <v>350</v>
      </c>
      <c r="C99" s="14" t="s">
        <v>352</v>
      </c>
      <c r="D99" s="14" t="s">
        <v>353</v>
      </c>
      <c r="E99" s="14" t="s">
        <v>484</v>
      </c>
      <c r="F99" s="14" t="s">
        <v>485</v>
      </c>
      <c r="G99" s="14" t="s">
        <v>337</v>
      </c>
      <c r="H99" s="15" t="s">
        <v>310</v>
      </c>
      <c r="I99" s="14" t="s">
        <v>556</v>
      </c>
      <c r="J99" s="65" t="s">
        <v>602</v>
      </c>
      <c r="K99" s="58">
        <v>0</v>
      </c>
      <c r="L99" s="71">
        <v>219794.57400000002</v>
      </c>
      <c r="M99" s="78">
        <v>219794.57400000002</v>
      </c>
      <c r="N99" s="85">
        <v>320</v>
      </c>
      <c r="O99" s="86">
        <v>116</v>
      </c>
      <c r="P99" s="96">
        <v>436</v>
      </c>
      <c r="Q99" s="45">
        <v>161317.11853211012</v>
      </c>
      <c r="R99" s="46">
        <v>826124.43331034493</v>
      </c>
    </row>
    <row r="100" spans="1:18" x14ac:dyDescent="0.3">
      <c r="A100" s="14">
        <v>905</v>
      </c>
      <c r="B100" s="14" t="s">
        <v>350</v>
      </c>
      <c r="C100" s="14" t="s">
        <v>352</v>
      </c>
      <c r="D100" s="14" t="s">
        <v>353</v>
      </c>
      <c r="E100" s="14" t="s">
        <v>484</v>
      </c>
      <c r="F100" s="14" t="s">
        <v>485</v>
      </c>
      <c r="G100" s="14" t="s">
        <v>329</v>
      </c>
      <c r="H100" s="15" t="s">
        <v>312</v>
      </c>
      <c r="I100" s="14" t="s">
        <v>492</v>
      </c>
      <c r="J100" s="65" t="s">
        <v>498</v>
      </c>
      <c r="K100" s="58">
        <v>0</v>
      </c>
      <c r="L100" s="71">
        <v>91594.23133333333</v>
      </c>
      <c r="M100" s="78">
        <v>91594.23133333333</v>
      </c>
      <c r="N100" s="85">
        <v>302</v>
      </c>
      <c r="O100" s="86">
        <v>108</v>
      </c>
      <c r="P100" s="96">
        <v>410</v>
      </c>
      <c r="Q100" s="45">
        <v>67466.970396747958</v>
      </c>
      <c r="R100" s="46">
        <v>347718.84117283951</v>
      </c>
    </row>
    <row r="101" spans="1:18" x14ac:dyDescent="0.3">
      <c r="A101" s="18">
        <v>404</v>
      </c>
      <c r="B101" s="18" t="s">
        <v>350</v>
      </c>
      <c r="C101" s="18" t="s">
        <v>352</v>
      </c>
      <c r="D101" s="18" t="s">
        <v>353</v>
      </c>
      <c r="E101" s="18" t="s">
        <v>408</v>
      </c>
      <c r="F101" s="18" t="s">
        <v>409</v>
      </c>
      <c r="G101" s="18" t="s">
        <v>331</v>
      </c>
      <c r="H101" s="19" t="s">
        <v>301</v>
      </c>
      <c r="I101" s="18" t="s">
        <v>515</v>
      </c>
      <c r="J101" s="64" t="s">
        <v>517</v>
      </c>
      <c r="K101" s="57">
        <v>233433.06</v>
      </c>
      <c r="L101" s="70">
        <v>11835.449999999999</v>
      </c>
      <c r="M101" s="77">
        <v>245268.51</v>
      </c>
      <c r="N101" s="83">
        <v>207</v>
      </c>
      <c r="O101" s="84"/>
      <c r="P101" s="95">
        <v>207</v>
      </c>
      <c r="Q101" s="43">
        <v>245268.51</v>
      </c>
      <c r="R101" s="44" t="s">
        <v>643</v>
      </c>
    </row>
    <row r="102" spans="1:18" x14ac:dyDescent="0.3">
      <c r="A102" s="18">
        <v>1208</v>
      </c>
      <c r="B102" s="18" t="s">
        <v>350</v>
      </c>
      <c r="C102" s="18" t="s">
        <v>352</v>
      </c>
      <c r="D102" s="18" t="s">
        <v>353</v>
      </c>
      <c r="E102" s="18" t="s">
        <v>354</v>
      </c>
      <c r="F102" s="18" t="s">
        <v>355</v>
      </c>
      <c r="G102" s="18" t="s">
        <v>322</v>
      </c>
      <c r="H102" s="19">
        <v>186</v>
      </c>
      <c r="I102" s="18" t="s">
        <v>393</v>
      </c>
      <c r="J102" s="64" t="s">
        <v>401</v>
      </c>
      <c r="K102" s="57">
        <v>0</v>
      </c>
      <c r="L102" s="70">
        <v>30017.989999999998</v>
      </c>
      <c r="M102" s="77">
        <v>30017.989999999998</v>
      </c>
      <c r="N102" s="83">
        <v>211</v>
      </c>
      <c r="O102" s="84"/>
      <c r="P102" s="95">
        <v>211</v>
      </c>
      <c r="Q102" s="43">
        <v>30017.99</v>
      </c>
      <c r="R102" s="44" t="s">
        <v>643</v>
      </c>
    </row>
    <row r="103" spans="1:18" x14ac:dyDescent="0.3">
      <c r="A103" s="14">
        <v>504</v>
      </c>
      <c r="B103" s="14" t="s">
        <v>350</v>
      </c>
      <c r="C103" s="14" t="s">
        <v>352</v>
      </c>
      <c r="D103" s="14" t="s">
        <v>353</v>
      </c>
      <c r="E103" s="14" t="s">
        <v>484</v>
      </c>
      <c r="F103" s="14" t="s">
        <v>485</v>
      </c>
      <c r="G103" s="14" t="s">
        <v>329</v>
      </c>
      <c r="H103" s="15" t="s">
        <v>312</v>
      </c>
      <c r="I103" s="14" t="s">
        <v>486</v>
      </c>
      <c r="J103" s="65" t="s">
        <v>499</v>
      </c>
      <c r="K103" s="58">
        <v>0</v>
      </c>
      <c r="L103" s="71">
        <v>91594.23133333333</v>
      </c>
      <c r="M103" s="78">
        <v>91594.23133333333</v>
      </c>
      <c r="N103" s="85">
        <v>1838</v>
      </c>
      <c r="O103" s="86">
        <v>805</v>
      </c>
      <c r="P103" s="96">
        <v>2643</v>
      </c>
      <c r="Q103" s="45">
        <v>63696.631551519735</v>
      </c>
      <c r="R103" s="46">
        <v>300724.91107329191</v>
      </c>
    </row>
    <row r="104" spans="1:18" x14ac:dyDescent="0.3">
      <c r="A104" s="18">
        <v>1209</v>
      </c>
      <c r="B104" s="18" t="s">
        <v>350</v>
      </c>
      <c r="C104" s="18" t="s">
        <v>352</v>
      </c>
      <c r="D104" s="18" t="s">
        <v>353</v>
      </c>
      <c r="E104" s="18" t="s">
        <v>354</v>
      </c>
      <c r="F104" s="18" t="s">
        <v>355</v>
      </c>
      <c r="G104" s="18" t="s">
        <v>322</v>
      </c>
      <c r="H104" s="19">
        <v>186</v>
      </c>
      <c r="I104" s="18" t="s">
        <v>393</v>
      </c>
      <c r="J104" s="64" t="s">
        <v>402</v>
      </c>
      <c r="K104" s="57">
        <v>216993.23</v>
      </c>
      <c r="L104" s="70">
        <v>30017.989999999998</v>
      </c>
      <c r="M104" s="77">
        <v>247011.22</v>
      </c>
      <c r="N104" s="83">
        <v>227</v>
      </c>
      <c r="O104" s="84">
        <v>20</v>
      </c>
      <c r="P104" s="95">
        <v>247</v>
      </c>
      <c r="Q104" s="43">
        <v>227010.31149797572</v>
      </c>
      <c r="R104" s="44">
        <v>3050588.5669999998</v>
      </c>
    </row>
    <row r="105" spans="1:18" x14ac:dyDescent="0.3">
      <c r="A105" s="18">
        <v>606</v>
      </c>
      <c r="B105" s="18" t="s">
        <v>350</v>
      </c>
      <c r="C105" s="18" t="s">
        <v>352</v>
      </c>
      <c r="D105" s="18" t="s">
        <v>353</v>
      </c>
      <c r="E105" s="18" t="s">
        <v>484</v>
      </c>
      <c r="F105" s="18" t="s">
        <v>485</v>
      </c>
      <c r="G105" s="18" t="s">
        <v>336</v>
      </c>
      <c r="H105" s="19" t="s">
        <v>314</v>
      </c>
      <c r="I105" s="18" t="s">
        <v>579</v>
      </c>
      <c r="J105" s="64" t="s">
        <v>584</v>
      </c>
      <c r="K105" s="57">
        <v>0</v>
      </c>
      <c r="L105" s="70">
        <v>331258.91315789474</v>
      </c>
      <c r="M105" s="77">
        <v>331258.91315789474</v>
      </c>
      <c r="N105" s="83">
        <v>196</v>
      </c>
      <c r="O105" s="84"/>
      <c r="P105" s="95">
        <v>196</v>
      </c>
      <c r="Q105" s="43">
        <v>331258.91315789474</v>
      </c>
      <c r="R105" s="44" t="s">
        <v>643</v>
      </c>
    </row>
    <row r="106" spans="1:18" x14ac:dyDescent="0.3">
      <c r="A106" s="14">
        <v>1412</v>
      </c>
      <c r="B106" s="14" t="s">
        <v>350</v>
      </c>
      <c r="C106" s="14" t="s">
        <v>352</v>
      </c>
      <c r="D106" s="14" t="s">
        <v>353</v>
      </c>
      <c r="E106" s="14" t="s">
        <v>354</v>
      </c>
      <c r="F106" s="14" t="s">
        <v>355</v>
      </c>
      <c r="G106" s="14" t="s">
        <v>332</v>
      </c>
      <c r="H106" s="15">
        <v>185</v>
      </c>
      <c r="I106" s="14" t="s">
        <v>532</v>
      </c>
      <c r="J106" s="65" t="s">
        <v>540</v>
      </c>
      <c r="K106" s="58">
        <v>0</v>
      </c>
      <c r="L106" s="71">
        <v>330088.81818181818</v>
      </c>
      <c r="M106" s="78">
        <v>330088.81818181818</v>
      </c>
      <c r="N106" s="85">
        <v>400</v>
      </c>
      <c r="O106" s="86">
        <v>78</v>
      </c>
      <c r="P106" s="96">
        <v>478</v>
      </c>
      <c r="Q106" s="45">
        <v>276224.95245340432</v>
      </c>
      <c r="R106" s="46">
        <v>2022851.9883449883</v>
      </c>
    </row>
    <row r="107" spans="1:18" x14ac:dyDescent="0.3">
      <c r="A107" s="22">
        <v>1304</v>
      </c>
      <c r="B107" s="22" t="s">
        <v>350</v>
      </c>
      <c r="C107" s="22" t="s">
        <v>352</v>
      </c>
      <c r="D107" s="22" t="s">
        <v>353</v>
      </c>
      <c r="E107" s="22" t="s">
        <v>408</v>
      </c>
      <c r="F107" s="22" t="s">
        <v>409</v>
      </c>
      <c r="G107" s="22" t="s">
        <v>325</v>
      </c>
      <c r="H107" s="23" t="s">
        <v>299</v>
      </c>
      <c r="I107" s="22" t="s">
        <v>448</v>
      </c>
      <c r="J107" s="69" t="s">
        <v>449</v>
      </c>
      <c r="K107" s="57">
        <v>874411.01</v>
      </c>
      <c r="L107" s="70">
        <v>52941.176470588238</v>
      </c>
      <c r="M107" s="77">
        <v>927352.1864705882</v>
      </c>
      <c r="N107" s="83">
        <v>12231</v>
      </c>
      <c r="O107" s="84">
        <v>3714</v>
      </c>
      <c r="P107" s="95">
        <v>15945</v>
      </c>
      <c r="Q107" s="43">
        <v>711348.04595307389</v>
      </c>
      <c r="R107" s="44">
        <v>3981322.1898959423</v>
      </c>
    </row>
    <row r="108" spans="1:18" x14ac:dyDescent="0.3">
      <c r="A108" s="14">
        <v>906</v>
      </c>
      <c r="B108" s="14" t="s">
        <v>350</v>
      </c>
      <c r="C108" s="14" t="s">
        <v>352</v>
      </c>
      <c r="D108" s="14" t="s">
        <v>353</v>
      </c>
      <c r="E108" s="14" t="s">
        <v>484</v>
      </c>
      <c r="F108" s="14" t="s">
        <v>485</v>
      </c>
      <c r="G108" s="14" t="s">
        <v>329</v>
      </c>
      <c r="H108" s="15" t="s">
        <v>312</v>
      </c>
      <c r="I108" s="14" t="s">
        <v>492</v>
      </c>
      <c r="J108" s="65" t="s">
        <v>500</v>
      </c>
      <c r="K108" s="58">
        <v>0</v>
      </c>
      <c r="L108" s="71">
        <v>91594.23133333333</v>
      </c>
      <c r="M108" s="78">
        <v>91594.23133333333</v>
      </c>
      <c r="N108" s="85">
        <v>809</v>
      </c>
      <c r="O108" s="86">
        <v>328</v>
      </c>
      <c r="P108" s="96">
        <v>1137</v>
      </c>
      <c r="Q108" s="45">
        <v>65171.269260041045</v>
      </c>
      <c r="R108" s="46">
        <v>317508.05190853658</v>
      </c>
    </row>
    <row r="109" spans="1:18" x14ac:dyDescent="0.3">
      <c r="A109" s="20">
        <v>1505</v>
      </c>
      <c r="B109" s="20" t="s">
        <v>350</v>
      </c>
      <c r="C109" s="20" t="s">
        <v>352</v>
      </c>
      <c r="D109" s="20" t="s">
        <v>353</v>
      </c>
      <c r="E109" s="20" t="s">
        <v>354</v>
      </c>
      <c r="F109" s="20" t="s">
        <v>355</v>
      </c>
      <c r="G109" s="20" t="s">
        <v>320</v>
      </c>
      <c r="H109" s="21">
        <v>181</v>
      </c>
      <c r="I109" s="20" t="s">
        <v>370</v>
      </c>
      <c r="J109" s="66" t="s">
        <v>372</v>
      </c>
      <c r="K109" s="59">
        <v>214804.69</v>
      </c>
      <c r="L109" s="72">
        <v>0</v>
      </c>
      <c r="M109" s="79">
        <v>214804.69</v>
      </c>
      <c r="N109" s="87">
        <v>1187</v>
      </c>
      <c r="O109" s="88">
        <v>391</v>
      </c>
      <c r="P109" s="97">
        <v>1578</v>
      </c>
      <c r="Q109" s="47">
        <v>161579.95375792141</v>
      </c>
      <c r="R109" s="48">
        <v>866909.97652173915</v>
      </c>
    </row>
    <row r="110" spans="1:18" x14ac:dyDescent="0.3">
      <c r="A110" s="14">
        <v>907</v>
      </c>
      <c r="B110" s="14" t="s">
        <v>350</v>
      </c>
      <c r="C110" s="14" t="s">
        <v>352</v>
      </c>
      <c r="D110" s="14" t="s">
        <v>353</v>
      </c>
      <c r="E110" s="14" t="s">
        <v>484</v>
      </c>
      <c r="F110" s="14" t="s">
        <v>485</v>
      </c>
      <c r="G110" s="14" t="s">
        <v>329</v>
      </c>
      <c r="H110" s="15" t="s">
        <v>312</v>
      </c>
      <c r="I110" s="14" t="s">
        <v>492</v>
      </c>
      <c r="J110" s="65" t="s">
        <v>492</v>
      </c>
      <c r="K110" s="58">
        <v>0</v>
      </c>
      <c r="L110" s="71">
        <v>91594.23133333333</v>
      </c>
      <c r="M110" s="78">
        <v>91594.23133333333</v>
      </c>
      <c r="N110" s="85">
        <v>3125</v>
      </c>
      <c r="O110" s="86">
        <v>1363</v>
      </c>
      <c r="P110" s="96">
        <v>4488</v>
      </c>
      <c r="Q110" s="45">
        <v>63777.177566102197</v>
      </c>
      <c r="R110" s="46">
        <v>301595.67881438008</v>
      </c>
    </row>
    <row r="111" spans="1:18" x14ac:dyDescent="0.3">
      <c r="A111" s="18">
        <v>308</v>
      </c>
      <c r="B111" s="18" t="s">
        <v>350</v>
      </c>
      <c r="C111" s="18" t="s">
        <v>352</v>
      </c>
      <c r="D111" s="18" t="s">
        <v>353</v>
      </c>
      <c r="E111" s="18" t="s">
        <v>408</v>
      </c>
      <c r="F111" s="18" t="s">
        <v>409</v>
      </c>
      <c r="G111" s="18" t="s">
        <v>326</v>
      </c>
      <c r="H111" s="19">
        <v>119</v>
      </c>
      <c r="I111" s="18" t="s">
        <v>463</v>
      </c>
      <c r="J111" s="64" t="s">
        <v>466</v>
      </c>
      <c r="K111" s="57">
        <v>100208.16</v>
      </c>
      <c r="L111" s="70">
        <v>425629.25624999998</v>
      </c>
      <c r="M111" s="77">
        <v>525837.41625000001</v>
      </c>
      <c r="N111" s="83">
        <v>12452</v>
      </c>
      <c r="O111" s="84">
        <v>4875</v>
      </c>
      <c r="P111" s="95">
        <v>17327</v>
      </c>
      <c r="Q111" s="43">
        <v>377891.5857993305</v>
      </c>
      <c r="R111" s="44">
        <v>1868961.007459231</v>
      </c>
    </row>
    <row r="112" spans="1:18" x14ac:dyDescent="0.3">
      <c r="A112" s="14">
        <v>505</v>
      </c>
      <c r="B112" s="14" t="s">
        <v>350</v>
      </c>
      <c r="C112" s="14" t="s">
        <v>352</v>
      </c>
      <c r="D112" s="14" t="s">
        <v>353</v>
      </c>
      <c r="E112" s="14" t="s">
        <v>484</v>
      </c>
      <c r="F112" s="14" t="s">
        <v>485</v>
      </c>
      <c r="G112" s="14" t="s">
        <v>328</v>
      </c>
      <c r="H112" s="15" t="s">
        <v>306</v>
      </c>
      <c r="I112" s="14" t="s">
        <v>486</v>
      </c>
      <c r="J112" s="65" t="s">
        <v>487</v>
      </c>
      <c r="K112" s="58">
        <v>0</v>
      </c>
      <c r="L112" s="71">
        <v>369731.88500000001</v>
      </c>
      <c r="M112" s="78">
        <v>369731.88500000001</v>
      </c>
      <c r="N112" s="85">
        <v>502</v>
      </c>
      <c r="O112" s="86">
        <v>183</v>
      </c>
      <c r="P112" s="96">
        <v>685</v>
      </c>
      <c r="Q112" s="45">
        <v>270956.79747445259</v>
      </c>
      <c r="R112" s="46">
        <v>1383969.0777322405</v>
      </c>
    </row>
    <row r="113" spans="1:18" x14ac:dyDescent="0.3">
      <c r="A113" s="14">
        <v>110</v>
      </c>
      <c r="B113" s="14" t="s">
        <v>350</v>
      </c>
      <c r="C113" s="14" t="s">
        <v>352</v>
      </c>
      <c r="D113" s="14" t="s">
        <v>353</v>
      </c>
      <c r="E113" s="14" t="s">
        <v>484</v>
      </c>
      <c r="F113" s="14" t="s">
        <v>485</v>
      </c>
      <c r="G113" s="14" t="s">
        <v>335</v>
      </c>
      <c r="H113" s="15" t="s">
        <v>304</v>
      </c>
      <c r="I113" s="14" t="s">
        <v>445</v>
      </c>
      <c r="J113" s="65" t="s">
        <v>573</v>
      </c>
      <c r="K113" s="58">
        <v>0</v>
      </c>
      <c r="L113" s="71">
        <v>261614.17909090911</v>
      </c>
      <c r="M113" s="78">
        <v>261614.17909090911</v>
      </c>
      <c r="N113" s="85">
        <v>3010</v>
      </c>
      <c r="O113" s="86">
        <v>756</v>
      </c>
      <c r="P113" s="96">
        <v>3766</v>
      </c>
      <c r="Q113" s="45">
        <v>209096.83458938831</v>
      </c>
      <c r="R113" s="46">
        <v>1303226.1884343436</v>
      </c>
    </row>
    <row r="114" spans="1:18" x14ac:dyDescent="0.3">
      <c r="A114" s="20">
        <v>806</v>
      </c>
      <c r="B114" s="20" t="s">
        <v>350</v>
      </c>
      <c r="C114" s="20" t="s">
        <v>352</v>
      </c>
      <c r="D114" s="20" t="s">
        <v>353</v>
      </c>
      <c r="E114" s="20" t="s">
        <v>321</v>
      </c>
      <c r="F114" s="20" t="s">
        <v>377</v>
      </c>
      <c r="G114" s="20" t="s">
        <v>321</v>
      </c>
      <c r="H114" s="21">
        <v>150</v>
      </c>
      <c r="I114" s="20" t="s">
        <v>378</v>
      </c>
      <c r="J114" s="66" t="s">
        <v>351</v>
      </c>
      <c r="K114" s="59">
        <v>0</v>
      </c>
      <c r="L114" s="72">
        <v>0</v>
      </c>
      <c r="M114" s="79">
        <v>0</v>
      </c>
      <c r="N114" s="87">
        <v>2432</v>
      </c>
      <c r="O114" s="88">
        <v>363</v>
      </c>
      <c r="P114" s="97">
        <v>2795</v>
      </c>
      <c r="Q114" s="47">
        <v>0</v>
      </c>
      <c r="R114" s="48">
        <v>0</v>
      </c>
    </row>
    <row r="115" spans="1:18" x14ac:dyDescent="0.3">
      <c r="A115" s="20">
        <v>807</v>
      </c>
      <c r="B115" s="20" t="s">
        <v>350</v>
      </c>
      <c r="C115" s="20" t="s">
        <v>352</v>
      </c>
      <c r="D115" s="20" t="s">
        <v>353</v>
      </c>
      <c r="E115" s="20" t="s">
        <v>321</v>
      </c>
      <c r="F115" s="20" t="s">
        <v>377</v>
      </c>
      <c r="G115" s="20" t="s">
        <v>321</v>
      </c>
      <c r="H115" s="21">
        <v>150</v>
      </c>
      <c r="I115" s="20" t="s">
        <v>378</v>
      </c>
      <c r="J115" s="66" t="s">
        <v>383</v>
      </c>
      <c r="K115" s="59">
        <v>0</v>
      </c>
      <c r="L115" s="72">
        <v>0</v>
      </c>
      <c r="M115" s="79">
        <v>0</v>
      </c>
      <c r="N115" s="87">
        <v>2941</v>
      </c>
      <c r="O115" s="88">
        <v>1215</v>
      </c>
      <c r="P115" s="97">
        <v>4156</v>
      </c>
      <c r="Q115" s="47">
        <v>0</v>
      </c>
      <c r="R115" s="48">
        <v>0</v>
      </c>
    </row>
    <row r="116" spans="1:18" x14ac:dyDescent="0.3">
      <c r="A116" s="18">
        <v>1805</v>
      </c>
      <c r="B116" s="18" t="s">
        <v>350</v>
      </c>
      <c r="C116" s="18" t="s">
        <v>352</v>
      </c>
      <c r="D116" s="18" t="s">
        <v>353</v>
      </c>
      <c r="E116" s="18" t="s">
        <v>408</v>
      </c>
      <c r="F116" s="18" t="s">
        <v>409</v>
      </c>
      <c r="G116" s="18" t="s">
        <v>331</v>
      </c>
      <c r="H116" s="19" t="s">
        <v>301</v>
      </c>
      <c r="I116" s="18" t="s">
        <v>513</v>
      </c>
      <c r="J116" s="64" t="s">
        <v>518</v>
      </c>
      <c r="K116" s="57">
        <v>518643.31</v>
      </c>
      <c r="L116" s="70">
        <v>11835.449999999999</v>
      </c>
      <c r="M116" s="77">
        <v>530478.76</v>
      </c>
      <c r="N116" s="83">
        <v>1853</v>
      </c>
      <c r="O116" s="84">
        <v>963</v>
      </c>
      <c r="P116" s="95">
        <v>2816</v>
      </c>
      <c r="Q116" s="43">
        <v>349068.58745738637</v>
      </c>
      <c r="R116" s="44">
        <v>1551223.4560332296</v>
      </c>
    </row>
    <row r="117" spans="1:18" x14ac:dyDescent="0.3">
      <c r="A117" s="14">
        <v>1009</v>
      </c>
      <c r="B117" s="14" t="s">
        <v>350</v>
      </c>
      <c r="C117" s="14" t="s">
        <v>352</v>
      </c>
      <c r="D117" s="14" t="s">
        <v>353</v>
      </c>
      <c r="E117" s="14" t="s">
        <v>484</v>
      </c>
      <c r="F117" s="14" t="s">
        <v>485</v>
      </c>
      <c r="G117" s="14" t="s">
        <v>337</v>
      </c>
      <c r="H117" s="15" t="s">
        <v>310</v>
      </c>
      <c r="I117" s="14" t="s">
        <v>556</v>
      </c>
      <c r="J117" s="65" t="s">
        <v>556</v>
      </c>
      <c r="K117" s="58">
        <v>0</v>
      </c>
      <c r="L117" s="71">
        <v>219794.57400000002</v>
      </c>
      <c r="M117" s="78">
        <v>219794.57400000002</v>
      </c>
      <c r="N117" s="85">
        <v>11356</v>
      </c>
      <c r="O117" s="86">
        <v>3692</v>
      </c>
      <c r="P117" s="96">
        <v>15048</v>
      </c>
      <c r="Q117" s="45">
        <v>165868.36671610846</v>
      </c>
      <c r="R117" s="46">
        <v>895847.44029035757</v>
      </c>
    </row>
    <row r="118" spans="1:18" x14ac:dyDescent="0.3">
      <c r="A118" s="20">
        <v>1106</v>
      </c>
      <c r="B118" s="20" t="s">
        <v>350</v>
      </c>
      <c r="C118" s="20" t="s">
        <v>352</v>
      </c>
      <c r="D118" s="20" t="s">
        <v>353</v>
      </c>
      <c r="E118" s="20" t="s">
        <v>427</v>
      </c>
      <c r="F118" s="20" t="s">
        <v>428</v>
      </c>
      <c r="G118" s="20" t="s">
        <v>324</v>
      </c>
      <c r="H118" s="21">
        <v>170</v>
      </c>
      <c r="I118" s="20" t="s">
        <v>427</v>
      </c>
      <c r="J118" s="66" t="s">
        <v>427</v>
      </c>
      <c r="K118" s="59">
        <v>1477304.06</v>
      </c>
      <c r="L118" s="72">
        <v>0</v>
      </c>
      <c r="M118" s="79">
        <v>1477304.06</v>
      </c>
      <c r="N118" s="87">
        <v>58577</v>
      </c>
      <c r="O118" s="88">
        <v>25610</v>
      </c>
      <c r="P118" s="97">
        <v>84187</v>
      </c>
      <c r="Q118" s="47">
        <v>1027902.6443823868</v>
      </c>
      <c r="R118" s="48">
        <v>4856298.199891449</v>
      </c>
    </row>
    <row r="119" spans="1:18" x14ac:dyDescent="0.3">
      <c r="A119" s="20">
        <v>808</v>
      </c>
      <c r="B119" s="20" t="s">
        <v>350</v>
      </c>
      <c r="C119" s="20" t="s">
        <v>352</v>
      </c>
      <c r="D119" s="20" t="s">
        <v>353</v>
      </c>
      <c r="E119" s="20" t="s">
        <v>321</v>
      </c>
      <c r="F119" s="20" t="s">
        <v>377</v>
      </c>
      <c r="G119" s="20" t="s">
        <v>321</v>
      </c>
      <c r="H119" s="21">
        <v>150</v>
      </c>
      <c r="I119" s="20" t="s">
        <v>378</v>
      </c>
      <c r="J119" s="66" t="s">
        <v>384</v>
      </c>
      <c r="K119" s="59">
        <v>0</v>
      </c>
      <c r="L119" s="72">
        <v>0</v>
      </c>
      <c r="M119" s="79">
        <v>0</v>
      </c>
      <c r="N119" s="87">
        <v>7173</v>
      </c>
      <c r="O119" s="88">
        <v>2074</v>
      </c>
      <c r="P119" s="97">
        <v>9247</v>
      </c>
      <c r="Q119" s="47">
        <v>0</v>
      </c>
      <c r="R119" s="48">
        <v>0</v>
      </c>
    </row>
    <row r="120" spans="1:18" x14ac:dyDescent="0.3">
      <c r="A120" s="20">
        <v>1107</v>
      </c>
      <c r="B120" s="20" t="s">
        <v>350</v>
      </c>
      <c r="C120" s="20" t="s">
        <v>352</v>
      </c>
      <c r="D120" s="20" t="s">
        <v>353</v>
      </c>
      <c r="E120" s="20" t="s">
        <v>427</v>
      </c>
      <c r="F120" s="20" t="s">
        <v>428</v>
      </c>
      <c r="G120" s="20" t="s">
        <v>324</v>
      </c>
      <c r="H120" s="21">
        <v>170</v>
      </c>
      <c r="I120" s="20" t="s">
        <v>427</v>
      </c>
      <c r="J120" s="66" t="s">
        <v>434</v>
      </c>
      <c r="K120" s="59">
        <v>857726.45</v>
      </c>
      <c r="L120" s="72">
        <v>0</v>
      </c>
      <c r="M120" s="79">
        <v>857726.45</v>
      </c>
      <c r="N120" s="87">
        <v>18632</v>
      </c>
      <c r="O120" s="88">
        <v>4161</v>
      </c>
      <c r="P120" s="97">
        <v>22793</v>
      </c>
      <c r="Q120" s="47">
        <v>701143.299100601</v>
      </c>
      <c r="R120" s="48">
        <v>4698428.0160658499</v>
      </c>
    </row>
    <row r="121" spans="1:18" x14ac:dyDescent="0.3">
      <c r="A121" s="18">
        <v>1108</v>
      </c>
      <c r="B121" s="18" t="s">
        <v>350</v>
      </c>
      <c r="C121" s="18" t="s">
        <v>352</v>
      </c>
      <c r="D121" s="18" t="s">
        <v>353</v>
      </c>
      <c r="E121" s="18" t="s">
        <v>484</v>
      </c>
      <c r="F121" s="18" t="s">
        <v>485</v>
      </c>
      <c r="G121" s="18" t="s">
        <v>334</v>
      </c>
      <c r="H121" s="19" t="s">
        <v>302</v>
      </c>
      <c r="I121" s="18" t="s">
        <v>427</v>
      </c>
      <c r="J121" s="64" t="s">
        <v>563</v>
      </c>
      <c r="K121" s="57">
        <v>0</v>
      </c>
      <c r="L121" s="70">
        <v>313016.76416666666</v>
      </c>
      <c r="M121" s="77">
        <v>313016.76416666666</v>
      </c>
      <c r="N121" s="83">
        <v>2220</v>
      </c>
      <c r="O121" s="84">
        <v>491</v>
      </c>
      <c r="P121" s="95">
        <v>2711</v>
      </c>
      <c r="Q121" s="43">
        <v>256325.05217631871</v>
      </c>
      <c r="R121" s="44">
        <v>1728286.0441055668</v>
      </c>
    </row>
    <row r="122" spans="1:18" x14ac:dyDescent="0.3">
      <c r="A122" s="18">
        <v>607</v>
      </c>
      <c r="B122" s="18" t="s">
        <v>350</v>
      </c>
      <c r="C122" s="18" t="s">
        <v>352</v>
      </c>
      <c r="D122" s="18" t="s">
        <v>353</v>
      </c>
      <c r="E122" s="18" t="s">
        <v>484</v>
      </c>
      <c r="F122" s="18" t="s">
        <v>485</v>
      </c>
      <c r="G122" s="18" t="s">
        <v>336</v>
      </c>
      <c r="H122" s="19" t="s">
        <v>314</v>
      </c>
      <c r="I122" s="18" t="s">
        <v>579</v>
      </c>
      <c r="J122" s="64" t="s">
        <v>585</v>
      </c>
      <c r="K122" s="57">
        <v>0</v>
      </c>
      <c r="L122" s="70">
        <v>331258.91315789474</v>
      </c>
      <c r="M122" s="77">
        <v>331258.91315789474</v>
      </c>
      <c r="N122" s="83">
        <v>1443</v>
      </c>
      <c r="O122" s="84">
        <v>477</v>
      </c>
      <c r="P122" s="95">
        <v>1920</v>
      </c>
      <c r="Q122" s="43">
        <v>248961.77692023024</v>
      </c>
      <c r="R122" s="44">
        <v>1333369.2101952995</v>
      </c>
    </row>
    <row r="123" spans="1:18" x14ac:dyDescent="0.3">
      <c r="A123" s="14">
        <v>1305</v>
      </c>
      <c r="B123" s="14" t="s">
        <v>350</v>
      </c>
      <c r="C123" s="14" t="s">
        <v>352</v>
      </c>
      <c r="D123" s="14" t="s">
        <v>353</v>
      </c>
      <c r="E123" s="14" t="s">
        <v>408</v>
      </c>
      <c r="F123" s="14" t="s">
        <v>409</v>
      </c>
      <c r="G123" s="14" t="s">
        <v>338</v>
      </c>
      <c r="H123" s="15" t="s">
        <v>296</v>
      </c>
      <c r="I123" s="14" t="s">
        <v>448</v>
      </c>
      <c r="J123" s="65" t="s">
        <v>613</v>
      </c>
      <c r="K123" s="58">
        <v>0</v>
      </c>
      <c r="L123" s="71">
        <v>608447.2854545454</v>
      </c>
      <c r="M123" s="78">
        <v>608447.2854545454</v>
      </c>
      <c r="N123" s="85">
        <v>4499</v>
      </c>
      <c r="O123" s="86">
        <v>1405</v>
      </c>
      <c r="P123" s="96">
        <v>5904</v>
      </c>
      <c r="Q123" s="45">
        <v>463652.49614837393</v>
      </c>
      <c r="R123" s="46">
        <v>2556777.7746075699</v>
      </c>
    </row>
    <row r="124" spans="1:18" x14ac:dyDescent="0.3">
      <c r="A124" s="18">
        <v>1413</v>
      </c>
      <c r="B124" s="18" t="s">
        <v>350</v>
      </c>
      <c r="C124" s="18" t="s">
        <v>352</v>
      </c>
      <c r="D124" s="18" t="s">
        <v>353</v>
      </c>
      <c r="E124" s="18" t="s">
        <v>484</v>
      </c>
      <c r="F124" s="18" t="s">
        <v>485</v>
      </c>
      <c r="G124" s="18" t="s">
        <v>333</v>
      </c>
      <c r="H124" s="19" t="s">
        <v>308</v>
      </c>
      <c r="I124" s="18" t="s">
        <v>532</v>
      </c>
      <c r="J124" s="64" t="s">
        <v>548</v>
      </c>
      <c r="K124" s="57">
        <v>0</v>
      </c>
      <c r="L124" s="70">
        <v>292092.53769230773</v>
      </c>
      <c r="M124" s="77">
        <v>292092.53769230773</v>
      </c>
      <c r="N124" s="83">
        <v>341</v>
      </c>
      <c r="O124" s="84">
        <v>180</v>
      </c>
      <c r="P124" s="95">
        <v>521</v>
      </c>
      <c r="Q124" s="43">
        <v>191177.64943009007</v>
      </c>
      <c r="R124" s="44">
        <v>845445.62298717955</v>
      </c>
    </row>
    <row r="125" spans="1:18" x14ac:dyDescent="0.3">
      <c r="A125" s="14">
        <v>405</v>
      </c>
      <c r="B125" s="14" t="s">
        <v>350</v>
      </c>
      <c r="C125" s="14" t="s">
        <v>352</v>
      </c>
      <c r="D125" s="14" t="s">
        <v>353</v>
      </c>
      <c r="E125" s="14" t="s">
        <v>408</v>
      </c>
      <c r="F125" s="14" t="s">
        <v>409</v>
      </c>
      <c r="G125" s="14" t="s">
        <v>339</v>
      </c>
      <c r="H125" s="15" t="s">
        <v>298</v>
      </c>
      <c r="I125" s="14" t="s">
        <v>515</v>
      </c>
      <c r="J125" s="65" t="s">
        <v>619</v>
      </c>
      <c r="K125" s="58">
        <v>357582.45</v>
      </c>
      <c r="L125" s="71">
        <v>232016.48111111112</v>
      </c>
      <c r="M125" s="78">
        <v>589598.93111111107</v>
      </c>
      <c r="N125" s="85">
        <v>824</v>
      </c>
      <c r="O125" s="86">
        <v>409</v>
      </c>
      <c r="P125" s="96">
        <v>1233</v>
      </c>
      <c r="Q125" s="45">
        <v>394022.31892583577</v>
      </c>
      <c r="R125" s="46">
        <v>1777446.1664058678</v>
      </c>
    </row>
    <row r="126" spans="1:18" x14ac:dyDescent="0.3">
      <c r="A126" s="20">
        <v>1109</v>
      </c>
      <c r="B126" s="20" t="s">
        <v>350</v>
      </c>
      <c r="C126" s="20" t="s">
        <v>352</v>
      </c>
      <c r="D126" s="20" t="s">
        <v>353</v>
      </c>
      <c r="E126" s="20" t="s">
        <v>427</v>
      </c>
      <c r="F126" s="20" t="s">
        <v>428</v>
      </c>
      <c r="G126" s="20" t="s">
        <v>324</v>
      </c>
      <c r="H126" s="21">
        <v>170</v>
      </c>
      <c r="I126" s="20" t="s">
        <v>427</v>
      </c>
      <c r="J126" s="66" t="s">
        <v>435</v>
      </c>
      <c r="K126" s="59">
        <v>235303.61</v>
      </c>
      <c r="L126" s="72">
        <v>0</v>
      </c>
      <c r="M126" s="79">
        <v>235303.61</v>
      </c>
      <c r="N126" s="87">
        <v>8888</v>
      </c>
      <c r="O126" s="88">
        <v>2751</v>
      </c>
      <c r="P126" s="97">
        <v>11639</v>
      </c>
      <c r="Q126" s="47">
        <v>179687.12824813128</v>
      </c>
      <c r="R126" s="48">
        <v>995528.43213013443</v>
      </c>
    </row>
    <row r="127" spans="1:18" x14ac:dyDescent="0.3">
      <c r="A127" s="18">
        <v>1306</v>
      </c>
      <c r="B127" s="18" t="s">
        <v>350</v>
      </c>
      <c r="C127" s="18" t="s">
        <v>352</v>
      </c>
      <c r="D127" s="18" t="s">
        <v>353</v>
      </c>
      <c r="E127" s="18" t="s">
        <v>408</v>
      </c>
      <c r="F127" s="18" t="s">
        <v>409</v>
      </c>
      <c r="G127" s="18" t="s">
        <v>325</v>
      </c>
      <c r="H127" s="19" t="s">
        <v>299</v>
      </c>
      <c r="I127" s="18" t="s">
        <v>448</v>
      </c>
      <c r="J127" s="64" t="s">
        <v>450</v>
      </c>
      <c r="K127" s="57">
        <v>707348.17</v>
      </c>
      <c r="L127" s="70">
        <v>52941.176470588238</v>
      </c>
      <c r="M127" s="77">
        <v>760289.34647058824</v>
      </c>
      <c r="N127" s="83">
        <v>12191</v>
      </c>
      <c r="O127" s="84">
        <v>3227</v>
      </c>
      <c r="P127" s="95">
        <v>15418</v>
      </c>
      <c r="Q127" s="43">
        <v>601160.16492560261</v>
      </c>
      <c r="R127" s="44">
        <v>3632519.7223066404</v>
      </c>
    </row>
    <row r="128" spans="1:18" x14ac:dyDescent="0.3">
      <c r="A128" s="18">
        <v>1806</v>
      </c>
      <c r="B128" s="18" t="s">
        <v>350</v>
      </c>
      <c r="C128" s="18" t="s">
        <v>352</v>
      </c>
      <c r="D128" s="18" t="s">
        <v>353</v>
      </c>
      <c r="E128" s="18" t="s">
        <v>484</v>
      </c>
      <c r="F128" s="18" t="s">
        <v>485</v>
      </c>
      <c r="G128" s="18" t="s">
        <v>340</v>
      </c>
      <c r="H128" s="19" t="s">
        <v>316</v>
      </c>
      <c r="I128" s="18" t="s">
        <v>513</v>
      </c>
      <c r="J128" s="64" t="s">
        <v>629</v>
      </c>
      <c r="K128" s="57">
        <v>0</v>
      </c>
      <c r="L128" s="70">
        <v>341568.78571428574</v>
      </c>
      <c r="M128" s="77">
        <v>341568.78571428574</v>
      </c>
      <c r="N128" s="83">
        <v>1410</v>
      </c>
      <c r="O128" s="84">
        <v>516</v>
      </c>
      <c r="P128" s="95">
        <v>1926</v>
      </c>
      <c r="Q128" s="43">
        <v>250058.14530485094</v>
      </c>
      <c r="R128" s="44">
        <v>1274925.3513289038</v>
      </c>
    </row>
    <row r="129" spans="1:18" x14ac:dyDescent="0.3">
      <c r="A129" s="14">
        <v>908</v>
      </c>
      <c r="B129" s="14" t="s">
        <v>350</v>
      </c>
      <c r="C129" s="14" t="s">
        <v>352</v>
      </c>
      <c r="D129" s="14" t="s">
        <v>353</v>
      </c>
      <c r="E129" s="14" t="s">
        <v>484</v>
      </c>
      <c r="F129" s="14" t="s">
        <v>485</v>
      </c>
      <c r="G129" s="14" t="s">
        <v>329</v>
      </c>
      <c r="H129" s="15" t="s">
        <v>312</v>
      </c>
      <c r="I129" s="14" t="s">
        <v>492</v>
      </c>
      <c r="J129" s="65" t="s">
        <v>501</v>
      </c>
      <c r="K129" s="58">
        <v>0</v>
      </c>
      <c r="L129" s="71">
        <v>91594.23133333333</v>
      </c>
      <c r="M129" s="78">
        <v>91594.23133333333</v>
      </c>
      <c r="N129" s="85">
        <v>151</v>
      </c>
      <c r="O129" s="86">
        <v>78</v>
      </c>
      <c r="P129" s="96">
        <v>229</v>
      </c>
      <c r="Q129" s="45">
        <v>60396.196206695779</v>
      </c>
      <c r="R129" s="46">
        <v>268911.26891452994</v>
      </c>
    </row>
    <row r="130" spans="1:18" x14ac:dyDescent="0.3">
      <c r="A130" s="14">
        <v>1307</v>
      </c>
      <c r="B130" s="14" t="s">
        <v>350</v>
      </c>
      <c r="C130" s="14" t="s">
        <v>352</v>
      </c>
      <c r="D130" s="14" t="s">
        <v>353</v>
      </c>
      <c r="E130" s="14" t="s">
        <v>408</v>
      </c>
      <c r="F130" s="14" t="s">
        <v>409</v>
      </c>
      <c r="G130" s="14" t="s">
        <v>338</v>
      </c>
      <c r="H130" s="15" t="s">
        <v>296</v>
      </c>
      <c r="I130" s="14" t="s">
        <v>448</v>
      </c>
      <c r="J130" s="65" t="s">
        <v>614</v>
      </c>
      <c r="K130" s="58">
        <v>0</v>
      </c>
      <c r="L130" s="71">
        <v>608447.2854545454</v>
      </c>
      <c r="M130" s="78">
        <v>608447.2854545454</v>
      </c>
      <c r="N130" s="85">
        <v>4491</v>
      </c>
      <c r="O130" s="86">
        <v>1662</v>
      </c>
      <c r="P130" s="96">
        <v>6153</v>
      </c>
      <c r="Q130" s="45">
        <v>444098.28684810066</v>
      </c>
      <c r="R130" s="46">
        <v>2252572.8925402034</v>
      </c>
    </row>
    <row r="131" spans="1:18" x14ac:dyDescent="0.3">
      <c r="A131" s="14">
        <v>1010</v>
      </c>
      <c r="B131" s="14" t="s">
        <v>350</v>
      </c>
      <c r="C131" s="14" t="s">
        <v>352</v>
      </c>
      <c r="D131" s="14" t="s">
        <v>353</v>
      </c>
      <c r="E131" s="14" t="s">
        <v>484</v>
      </c>
      <c r="F131" s="14" t="s">
        <v>485</v>
      </c>
      <c r="G131" s="14" t="s">
        <v>337</v>
      </c>
      <c r="H131" s="15" t="s">
        <v>310</v>
      </c>
      <c r="I131" s="14" t="s">
        <v>556</v>
      </c>
      <c r="J131" s="65" t="s">
        <v>603</v>
      </c>
      <c r="K131" s="58">
        <v>0</v>
      </c>
      <c r="L131" s="71">
        <v>219794.57400000002</v>
      </c>
      <c r="M131" s="78">
        <v>219794.57400000002</v>
      </c>
      <c r="N131" s="85">
        <v>3399</v>
      </c>
      <c r="O131" s="86">
        <v>1508</v>
      </c>
      <c r="P131" s="96">
        <v>4907</v>
      </c>
      <c r="Q131" s="45">
        <v>152248.16731730182</v>
      </c>
      <c r="R131" s="46">
        <v>715206.87972015934</v>
      </c>
    </row>
    <row r="132" spans="1:18" x14ac:dyDescent="0.3">
      <c r="A132" s="18">
        <v>1210</v>
      </c>
      <c r="B132" s="18" t="s">
        <v>350</v>
      </c>
      <c r="C132" s="18" t="s">
        <v>352</v>
      </c>
      <c r="D132" s="18" t="s">
        <v>353</v>
      </c>
      <c r="E132" s="18" t="s">
        <v>354</v>
      </c>
      <c r="F132" s="18" t="s">
        <v>355</v>
      </c>
      <c r="G132" s="18" t="s">
        <v>322</v>
      </c>
      <c r="H132" s="19">
        <v>186</v>
      </c>
      <c r="I132" s="18" t="s">
        <v>393</v>
      </c>
      <c r="J132" s="64" t="s">
        <v>403</v>
      </c>
      <c r="K132" s="57">
        <v>0</v>
      </c>
      <c r="L132" s="70">
        <v>30017.989999999998</v>
      </c>
      <c r="M132" s="77">
        <v>30017.989999999998</v>
      </c>
      <c r="N132" s="83">
        <v>161</v>
      </c>
      <c r="O132" s="84"/>
      <c r="P132" s="95">
        <v>161</v>
      </c>
      <c r="Q132" s="43">
        <v>30017.989999999998</v>
      </c>
      <c r="R132" s="44" t="s">
        <v>643</v>
      </c>
    </row>
    <row r="133" spans="1:18" x14ac:dyDescent="0.3">
      <c r="A133" s="18">
        <v>1308</v>
      </c>
      <c r="B133" s="18" t="s">
        <v>350</v>
      </c>
      <c r="C133" s="18" t="s">
        <v>352</v>
      </c>
      <c r="D133" s="18" t="s">
        <v>353</v>
      </c>
      <c r="E133" s="18" t="s">
        <v>408</v>
      </c>
      <c r="F133" s="18" t="s">
        <v>409</v>
      </c>
      <c r="G133" s="18" t="s">
        <v>325</v>
      </c>
      <c r="H133" s="19" t="s">
        <v>299</v>
      </c>
      <c r="I133" s="18" t="s">
        <v>448</v>
      </c>
      <c r="J133" s="64" t="s">
        <v>451</v>
      </c>
      <c r="K133" s="57">
        <v>831648.64</v>
      </c>
      <c r="L133" s="70">
        <v>52941.176470588238</v>
      </c>
      <c r="M133" s="77">
        <v>884589.81647058821</v>
      </c>
      <c r="N133" s="83">
        <v>13799</v>
      </c>
      <c r="O133" s="84">
        <v>4407</v>
      </c>
      <c r="P133" s="95">
        <v>18206</v>
      </c>
      <c r="Q133" s="43">
        <v>670463.30206951813</v>
      </c>
      <c r="R133" s="44">
        <v>3654377.6262000292</v>
      </c>
    </row>
    <row r="134" spans="1:18" x14ac:dyDescent="0.3">
      <c r="A134" s="18">
        <v>111</v>
      </c>
      <c r="B134" s="18" t="s">
        <v>350</v>
      </c>
      <c r="C134" s="18" t="s">
        <v>352</v>
      </c>
      <c r="D134" s="18" t="s">
        <v>353</v>
      </c>
      <c r="E134" s="18" t="s">
        <v>484</v>
      </c>
      <c r="F134" s="18" t="s">
        <v>485</v>
      </c>
      <c r="G134" s="18" t="s">
        <v>336</v>
      </c>
      <c r="H134" s="19" t="s">
        <v>314</v>
      </c>
      <c r="I134" s="18" t="s">
        <v>445</v>
      </c>
      <c r="J134" s="64" t="s">
        <v>586</v>
      </c>
      <c r="K134" s="57">
        <v>0</v>
      </c>
      <c r="L134" s="70">
        <v>331258.91315789474</v>
      </c>
      <c r="M134" s="77">
        <v>331258.91315789474</v>
      </c>
      <c r="N134" s="83">
        <v>1452</v>
      </c>
      <c r="O134" s="84">
        <v>543</v>
      </c>
      <c r="P134" s="95">
        <v>1995</v>
      </c>
      <c r="Q134" s="43">
        <v>241096.71273446776</v>
      </c>
      <c r="R134" s="44">
        <v>1217056.2279005526</v>
      </c>
    </row>
    <row r="135" spans="1:18" x14ac:dyDescent="0.3">
      <c r="A135" s="14">
        <v>909</v>
      </c>
      <c r="B135" s="14" t="s">
        <v>350</v>
      </c>
      <c r="C135" s="14" t="s">
        <v>352</v>
      </c>
      <c r="D135" s="14" t="s">
        <v>353</v>
      </c>
      <c r="E135" s="14" t="s">
        <v>484</v>
      </c>
      <c r="F135" s="14" t="s">
        <v>485</v>
      </c>
      <c r="G135" s="14" t="s">
        <v>329</v>
      </c>
      <c r="H135" s="15" t="s">
        <v>312</v>
      </c>
      <c r="I135" s="14" t="s">
        <v>492</v>
      </c>
      <c r="J135" s="65" t="s">
        <v>502</v>
      </c>
      <c r="K135" s="58">
        <v>0</v>
      </c>
      <c r="L135" s="71">
        <v>91594.23133333333</v>
      </c>
      <c r="M135" s="78">
        <v>91594.23133333333</v>
      </c>
      <c r="N135" s="85">
        <v>283</v>
      </c>
      <c r="O135" s="86">
        <v>63</v>
      </c>
      <c r="P135" s="96">
        <v>346</v>
      </c>
      <c r="Q135" s="45">
        <v>74916.668980732167</v>
      </c>
      <c r="R135" s="46">
        <v>503041.333989418</v>
      </c>
    </row>
    <row r="136" spans="1:18" x14ac:dyDescent="0.3">
      <c r="A136" s="14">
        <v>1603</v>
      </c>
      <c r="B136" s="14" t="s">
        <v>350</v>
      </c>
      <c r="C136" s="14" t="s">
        <v>352</v>
      </c>
      <c r="D136" s="14" t="s">
        <v>353</v>
      </c>
      <c r="E136" s="14" t="s">
        <v>408</v>
      </c>
      <c r="F136" s="14" t="s">
        <v>409</v>
      </c>
      <c r="G136" s="14" t="s">
        <v>29</v>
      </c>
      <c r="H136" s="15">
        <v>111</v>
      </c>
      <c r="I136" s="14" t="s">
        <v>410</v>
      </c>
      <c r="J136" s="65" t="s">
        <v>413</v>
      </c>
      <c r="K136" s="58">
        <v>201398.26</v>
      </c>
      <c r="L136" s="71">
        <v>52435.949000000001</v>
      </c>
      <c r="M136" s="78">
        <v>253834.209</v>
      </c>
      <c r="N136" s="85">
        <v>444</v>
      </c>
      <c r="O136" s="86">
        <v>197</v>
      </c>
      <c r="P136" s="96">
        <v>641</v>
      </c>
      <c r="Q136" s="45">
        <v>175822.75943213727</v>
      </c>
      <c r="R136" s="46">
        <v>825927.553142132</v>
      </c>
    </row>
    <row r="137" spans="1:18" x14ac:dyDescent="0.3">
      <c r="A137" s="18">
        <v>209</v>
      </c>
      <c r="B137" s="18" t="s">
        <v>350</v>
      </c>
      <c r="C137" s="18" t="s">
        <v>352</v>
      </c>
      <c r="D137" s="18" t="s">
        <v>353</v>
      </c>
      <c r="E137" s="18" t="s">
        <v>354</v>
      </c>
      <c r="F137" s="18" t="s">
        <v>355</v>
      </c>
      <c r="G137" s="18" t="s">
        <v>327</v>
      </c>
      <c r="H137" s="19">
        <v>184</v>
      </c>
      <c r="I137" s="18" t="s">
        <v>373</v>
      </c>
      <c r="J137" s="64" t="s">
        <v>479</v>
      </c>
      <c r="K137" s="57">
        <v>194392.01</v>
      </c>
      <c r="L137" s="70">
        <v>58442.553846153845</v>
      </c>
      <c r="M137" s="77">
        <v>252834.56384615385</v>
      </c>
      <c r="N137" s="83">
        <v>364</v>
      </c>
      <c r="O137" s="84">
        <v>153</v>
      </c>
      <c r="P137" s="95">
        <v>517</v>
      </c>
      <c r="Q137" s="43">
        <v>178011.18228239845</v>
      </c>
      <c r="R137" s="44">
        <v>854349.47391151334</v>
      </c>
    </row>
    <row r="138" spans="1:18" x14ac:dyDescent="0.3">
      <c r="A138" s="18">
        <v>1704</v>
      </c>
      <c r="B138" s="18" t="s">
        <v>350</v>
      </c>
      <c r="C138" s="18" t="s">
        <v>352</v>
      </c>
      <c r="D138" s="18" t="s">
        <v>353</v>
      </c>
      <c r="E138" s="18" t="s">
        <v>408</v>
      </c>
      <c r="F138" s="18" t="s">
        <v>409</v>
      </c>
      <c r="G138" s="18" t="s">
        <v>331</v>
      </c>
      <c r="H138" s="19" t="s">
        <v>301</v>
      </c>
      <c r="I138" s="18" t="s">
        <v>420</v>
      </c>
      <c r="J138" s="64" t="s">
        <v>519</v>
      </c>
      <c r="K138" s="57">
        <v>209022.02</v>
      </c>
      <c r="L138" s="70">
        <v>11835.449999999999</v>
      </c>
      <c r="M138" s="77">
        <v>220857.47</v>
      </c>
      <c r="N138" s="83">
        <v>316</v>
      </c>
      <c r="O138" s="84">
        <v>142</v>
      </c>
      <c r="P138" s="95">
        <v>458</v>
      </c>
      <c r="Q138" s="43">
        <v>152382.00986899564</v>
      </c>
      <c r="R138" s="44">
        <v>712343.10746478871</v>
      </c>
    </row>
    <row r="139" spans="1:18" x14ac:dyDescent="0.3">
      <c r="A139" s="18">
        <v>608</v>
      </c>
      <c r="B139" s="18" t="s">
        <v>350</v>
      </c>
      <c r="C139" s="18" t="s">
        <v>352</v>
      </c>
      <c r="D139" s="18" t="s">
        <v>353</v>
      </c>
      <c r="E139" s="18" t="s">
        <v>484</v>
      </c>
      <c r="F139" s="18" t="s">
        <v>485</v>
      </c>
      <c r="G139" s="18" t="s">
        <v>336</v>
      </c>
      <c r="H139" s="19" t="s">
        <v>314</v>
      </c>
      <c r="I139" s="18" t="s">
        <v>579</v>
      </c>
      <c r="J139" s="64" t="s">
        <v>587</v>
      </c>
      <c r="K139" s="57">
        <v>0</v>
      </c>
      <c r="L139" s="70">
        <v>331258.91315789474</v>
      </c>
      <c r="M139" s="77">
        <v>331258.91315789474</v>
      </c>
      <c r="N139" s="83">
        <v>878</v>
      </c>
      <c r="O139" s="84">
        <v>215</v>
      </c>
      <c r="P139" s="95">
        <v>1093</v>
      </c>
      <c r="Q139" s="43">
        <v>266098.19373525307</v>
      </c>
      <c r="R139" s="44">
        <v>1684027.8701468788</v>
      </c>
    </row>
    <row r="140" spans="1:18" x14ac:dyDescent="0.3">
      <c r="A140" s="18">
        <v>609</v>
      </c>
      <c r="B140" s="18" t="s">
        <v>350</v>
      </c>
      <c r="C140" s="18" t="s">
        <v>352</v>
      </c>
      <c r="D140" s="18" t="s">
        <v>353</v>
      </c>
      <c r="E140" s="18" t="s">
        <v>484</v>
      </c>
      <c r="F140" s="18" t="s">
        <v>485</v>
      </c>
      <c r="G140" s="18" t="s">
        <v>336</v>
      </c>
      <c r="H140" s="19" t="s">
        <v>314</v>
      </c>
      <c r="I140" s="18" t="s">
        <v>579</v>
      </c>
      <c r="J140" s="64" t="s">
        <v>588</v>
      </c>
      <c r="K140" s="57">
        <v>0</v>
      </c>
      <c r="L140" s="70">
        <v>331258.91315789474</v>
      </c>
      <c r="M140" s="77">
        <v>331258.91315789474</v>
      </c>
      <c r="N140" s="83">
        <v>874</v>
      </c>
      <c r="O140" s="84">
        <v>249</v>
      </c>
      <c r="P140" s="95">
        <v>1123</v>
      </c>
      <c r="Q140" s="43">
        <v>257809.69732858415</v>
      </c>
      <c r="R140" s="44">
        <v>1493991.0019129149</v>
      </c>
    </row>
    <row r="141" spans="1:18" x14ac:dyDescent="0.3">
      <c r="A141" s="14">
        <v>406</v>
      </c>
      <c r="B141" s="14" t="s">
        <v>350</v>
      </c>
      <c r="C141" s="14" t="s">
        <v>352</v>
      </c>
      <c r="D141" s="14" t="s">
        <v>353</v>
      </c>
      <c r="E141" s="14" t="s">
        <v>408</v>
      </c>
      <c r="F141" s="14" t="s">
        <v>409</v>
      </c>
      <c r="G141" s="14" t="s">
        <v>339</v>
      </c>
      <c r="H141" s="15" t="s">
        <v>298</v>
      </c>
      <c r="I141" s="14" t="s">
        <v>515</v>
      </c>
      <c r="J141" s="65" t="s">
        <v>620</v>
      </c>
      <c r="K141" s="58">
        <v>344103.38</v>
      </c>
      <c r="L141" s="71">
        <v>232016.48111111112</v>
      </c>
      <c r="M141" s="78">
        <v>576119.86111111112</v>
      </c>
      <c r="N141" s="85">
        <v>383</v>
      </c>
      <c r="O141" s="86">
        <v>124</v>
      </c>
      <c r="P141" s="96">
        <v>507</v>
      </c>
      <c r="Q141" s="45">
        <v>435214.80632259476</v>
      </c>
      <c r="R141" s="46">
        <v>2355586.8514784947</v>
      </c>
    </row>
    <row r="142" spans="1:18" x14ac:dyDescent="0.3">
      <c r="A142" s="14">
        <v>407</v>
      </c>
      <c r="B142" s="14" t="s">
        <v>350</v>
      </c>
      <c r="C142" s="14" t="s">
        <v>352</v>
      </c>
      <c r="D142" s="14" t="s">
        <v>353</v>
      </c>
      <c r="E142" s="14" t="s">
        <v>408</v>
      </c>
      <c r="F142" s="14" t="s">
        <v>409</v>
      </c>
      <c r="G142" s="14" t="s">
        <v>339</v>
      </c>
      <c r="H142" s="15" t="s">
        <v>298</v>
      </c>
      <c r="I142" s="14" t="s">
        <v>515</v>
      </c>
      <c r="J142" s="65" t="s">
        <v>621</v>
      </c>
      <c r="K142" s="58">
        <v>341022.98</v>
      </c>
      <c r="L142" s="71">
        <v>232016.48111111112</v>
      </c>
      <c r="M142" s="78">
        <v>573039.4611111111</v>
      </c>
      <c r="N142" s="85">
        <v>1529</v>
      </c>
      <c r="O142" s="86">
        <v>683</v>
      </c>
      <c r="P142" s="96">
        <v>2212</v>
      </c>
      <c r="Q142" s="45">
        <v>396101.8698186659</v>
      </c>
      <c r="R142" s="46">
        <v>1855875.9706848869</v>
      </c>
    </row>
    <row r="143" spans="1:18" x14ac:dyDescent="0.3">
      <c r="A143" s="14">
        <v>408</v>
      </c>
      <c r="B143" s="14" t="s">
        <v>350</v>
      </c>
      <c r="C143" s="14" t="s">
        <v>352</v>
      </c>
      <c r="D143" s="14" t="s">
        <v>353</v>
      </c>
      <c r="E143" s="14" t="s">
        <v>408</v>
      </c>
      <c r="F143" s="14" t="s">
        <v>409</v>
      </c>
      <c r="G143" s="14" t="s">
        <v>339</v>
      </c>
      <c r="H143" s="15" t="s">
        <v>298</v>
      </c>
      <c r="I143" s="14" t="s">
        <v>515</v>
      </c>
      <c r="J143" s="65" t="s">
        <v>622</v>
      </c>
      <c r="K143" s="58">
        <v>333418.45</v>
      </c>
      <c r="L143" s="71">
        <v>232016.48111111112</v>
      </c>
      <c r="M143" s="78">
        <v>565434.93111111107</v>
      </c>
      <c r="N143" s="85">
        <v>461</v>
      </c>
      <c r="O143" s="86">
        <v>127</v>
      </c>
      <c r="P143" s="96">
        <v>588</v>
      </c>
      <c r="Q143" s="45">
        <v>443308.67898337112</v>
      </c>
      <c r="R143" s="46">
        <v>2617919.2086089239</v>
      </c>
    </row>
    <row r="144" spans="1:18" x14ac:dyDescent="0.3">
      <c r="A144" s="18">
        <v>1807</v>
      </c>
      <c r="B144" s="18" t="s">
        <v>350</v>
      </c>
      <c r="C144" s="18" t="s">
        <v>352</v>
      </c>
      <c r="D144" s="18" t="s">
        <v>353</v>
      </c>
      <c r="E144" s="18" t="s">
        <v>408</v>
      </c>
      <c r="F144" s="18" t="s">
        <v>409</v>
      </c>
      <c r="G144" s="18" t="s">
        <v>331</v>
      </c>
      <c r="H144" s="19" t="s">
        <v>301</v>
      </c>
      <c r="I144" s="18" t="s">
        <v>513</v>
      </c>
      <c r="J144" s="64" t="s">
        <v>520</v>
      </c>
      <c r="K144" s="57">
        <v>336715.83</v>
      </c>
      <c r="L144" s="70">
        <v>11835.449999999999</v>
      </c>
      <c r="M144" s="77">
        <v>348551.28</v>
      </c>
      <c r="N144" s="83">
        <v>719</v>
      </c>
      <c r="O144" s="84">
        <v>386</v>
      </c>
      <c r="P144" s="95">
        <v>1105</v>
      </c>
      <c r="Q144" s="43">
        <v>226794.90526696836</v>
      </c>
      <c r="R144" s="44">
        <v>997795.7626943005</v>
      </c>
    </row>
    <row r="145" spans="1:18" x14ac:dyDescent="0.3">
      <c r="A145" s="20">
        <v>1506</v>
      </c>
      <c r="B145" s="20" t="s">
        <v>350</v>
      </c>
      <c r="C145" s="20" t="s">
        <v>352</v>
      </c>
      <c r="D145" s="20" t="s">
        <v>353</v>
      </c>
      <c r="E145" s="20" t="s">
        <v>427</v>
      </c>
      <c r="F145" s="20" t="s">
        <v>428</v>
      </c>
      <c r="G145" s="20" t="s">
        <v>324</v>
      </c>
      <c r="H145" s="21">
        <v>170</v>
      </c>
      <c r="I145" s="20" t="s">
        <v>370</v>
      </c>
      <c r="J145" s="66" t="s">
        <v>436</v>
      </c>
      <c r="K145" s="59">
        <v>108907.01</v>
      </c>
      <c r="L145" s="72">
        <v>0</v>
      </c>
      <c r="M145" s="79">
        <v>108907.01</v>
      </c>
      <c r="N145" s="87">
        <v>6213</v>
      </c>
      <c r="O145" s="88">
        <v>1532</v>
      </c>
      <c r="P145" s="97">
        <v>7745</v>
      </c>
      <c r="Q145" s="47">
        <v>87364.655020012899</v>
      </c>
      <c r="R145" s="48">
        <v>550577.5407637076</v>
      </c>
    </row>
    <row r="146" spans="1:18" x14ac:dyDescent="0.3">
      <c r="A146" s="14">
        <v>1604</v>
      </c>
      <c r="B146" s="14" t="s">
        <v>350</v>
      </c>
      <c r="C146" s="14" t="s">
        <v>352</v>
      </c>
      <c r="D146" s="14" t="s">
        <v>353</v>
      </c>
      <c r="E146" s="14" t="s">
        <v>408</v>
      </c>
      <c r="F146" s="14" t="s">
        <v>409</v>
      </c>
      <c r="G146" s="14" t="s">
        <v>29</v>
      </c>
      <c r="H146" s="15">
        <v>111</v>
      </c>
      <c r="I146" s="14" t="s">
        <v>410</v>
      </c>
      <c r="J146" s="65" t="s">
        <v>414</v>
      </c>
      <c r="K146" s="58">
        <v>282126.59000000003</v>
      </c>
      <c r="L146" s="71">
        <v>52435.949000000001</v>
      </c>
      <c r="M146" s="78">
        <v>334562.53900000005</v>
      </c>
      <c r="N146" s="85">
        <v>1099</v>
      </c>
      <c r="O146" s="86">
        <v>573</v>
      </c>
      <c r="P146" s="96">
        <v>1672</v>
      </c>
      <c r="Q146" s="45">
        <v>219906.83634031104</v>
      </c>
      <c r="R146" s="46">
        <v>976245.31449912756</v>
      </c>
    </row>
    <row r="147" spans="1:18" x14ac:dyDescent="0.3">
      <c r="A147" s="20">
        <v>809</v>
      </c>
      <c r="B147" s="20" t="s">
        <v>350</v>
      </c>
      <c r="C147" s="20" t="s">
        <v>352</v>
      </c>
      <c r="D147" s="20" t="s">
        <v>353</v>
      </c>
      <c r="E147" s="20" t="s">
        <v>321</v>
      </c>
      <c r="F147" s="20" t="s">
        <v>377</v>
      </c>
      <c r="G147" s="20" t="s">
        <v>321</v>
      </c>
      <c r="H147" s="21">
        <v>150</v>
      </c>
      <c r="I147" s="20" t="s">
        <v>378</v>
      </c>
      <c r="J147" s="66" t="s">
        <v>385</v>
      </c>
      <c r="K147" s="59">
        <v>0</v>
      </c>
      <c r="L147" s="72">
        <v>0</v>
      </c>
      <c r="M147" s="79">
        <v>0</v>
      </c>
      <c r="N147" s="87">
        <v>342</v>
      </c>
      <c r="O147" s="88"/>
      <c r="P147" s="97">
        <v>342</v>
      </c>
      <c r="Q147" s="47">
        <v>0</v>
      </c>
      <c r="R147" s="48" t="s">
        <v>643</v>
      </c>
    </row>
    <row r="148" spans="1:18" x14ac:dyDescent="0.3">
      <c r="A148" s="18">
        <v>1705</v>
      </c>
      <c r="B148" s="18" t="s">
        <v>350</v>
      </c>
      <c r="C148" s="18" t="s">
        <v>352</v>
      </c>
      <c r="D148" s="18" t="s">
        <v>353</v>
      </c>
      <c r="E148" s="18" t="s">
        <v>408</v>
      </c>
      <c r="F148" s="18" t="s">
        <v>409</v>
      </c>
      <c r="G148" s="18" t="s">
        <v>326</v>
      </c>
      <c r="H148" s="19">
        <v>119</v>
      </c>
      <c r="I148" s="18" t="s">
        <v>420</v>
      </c>
      <c r="J148" s="64" t="s">
        <v>467</v>
      </c>
      <c r="K148" s="57">
        <v>168210.38</v>
      </c>
      <c r="L148" s="70">
        <v>425629.25624999998</v>
      </c>
      <c r="M148" s="77">
        <v>593839.63624999998</v>
      </c>
      <c r="N148" s="83">
        <v>471</v>
      </c>
      <c r="O148" s="84">
        <v>205</v>
      </c>
      <c r="P148" s="95">
        <v>676</v>
      </c>
      <c r="Q148" s="43">
        <v>413755.13117418642</v>
      </c>
      <c r="R148" s="44">
        <v>1958222.4102682928</v>
      </c>
    </row>
    <row r="149" spans="1:18" x14ac:dyDescent="0.3">
      <c r="A149" s="18">
        <v>1211</v>
      </c>
      <c r="B149" s="18" t="s">
        <v>350</v>
      </c>
      <c r="C149" s="18" t="s">
        <v>352</v>
      </c>
      <c r="D149" s="18" t="s">
        <v>353</v>
      </c>
      <c r="E149" s="18" t="s">
        <v>354</v>
      </c>
      <c r="F149" s="18" t="s">
        <v>355</v>
      </c>
      <c r="G149" s="18" t="s">
        <v>322</v>
      </c>
      <c r="H149" s="19">
        <v>186</v>
      </c>
      <c r="I149" s="18" t="s">
        <v>393</v>
      </c>
      <c r="J149" s="64" t="s">
        <v>404</v>
      </c>
      <c r="K149" s="57">
        <v>0</v>
      </c>
      <c r="L149" s="70">
        <v>30017.989999999998</v>
      </c>
      <c r="M149" s="77">
        <v>30017.989999999998</v>
      </c>
      <c r="N149" s="83">
        <v>265</v>
      </c>
      <c r="O149" s="84"/>
      <c r="P149" s="95">
        <v>265</v>
      </c>
      <c r="Q149" s="43">
        <v>30017.989999999998</v>
      </c>
      <c r="R149" s="44" t="s">
        <v>643</v>
      </c>
    </row>
    <row r="150" spans="1:18" x14ac:dyDescent="0.3">
      <c r="A150" s="30">
        <v>1706</v>
      </c>
      <c r="B150" s="30" t="s">
        <v>350</v>
      </c>
      <c r="C150" s="30" t="s">
        <v>352</v>
      </c>
      <c r="D150" s="30" t="s">
        <v>353</v>
      </c>
      <c r="E150" s="30" t="s">
        <v>408</v>
      </c>
      <c r="F150" s="30" t="s">
        <v>409</v>
      </c>
      <c r="G150" s="30" t="s">
        <v>323</v>
      </c>
      <c r="H150" s="31" t="s">
        <v>300</v>
      </c>
      <c r="I150" s="30" t="s">
        <v>420</v>
      </c>
      <c r="J150" s="68" t="s">
        <v>423</v>
      </c>
      <c r="K150" s="61">
        <v>765613.18</v>
      </c>
      <c r="L150" s="74">
        <v>29750</v>
      </c>
      <c r="M150" s="81">
        <v>795363.18</v>
      </c>
      <c r="N150" s="91">
        <v>489</v>
      </c>
      <c r="O150" s="92">
        <v>174</v>
      </c>
      <c r="P150" s="99">
        <v>663</v>
      </c>
      <c r="Q150" s="51">
        <v>586625.33185520372</v>
      </c>
      <c r="R150" s="52">
        <v>3030607.9789655176</v>
      </c>
    </row>
    <row r="151" spans="1:18" x14ac:dyDescent="0.3">
      <c r="A151" s="14">
        <v>706</v>
      </c>
      <c r="B151" s="14" t="s">
        <v>350</v>
      </c>
      <c r="C151" s="14" t="s">
        <v>352</v>
      </c>
      <c r="D151" s="14" t="s">
        <v>353</v>
      </c>
      <c r="E151" s="14" t="s">
        <v>354</v>
      </c>
      <c r="F151" s="14" t="s">
        <v>355</v>
      </c>
      <c r="G151" s="14" t="s">
        <v>319</v>
      </c>
      <c r="H151" s="15">
        <v>187</v>
      </c>
      <c r="I151" s="14" t="s">
        <v>356</v>
      </c>
      <c r="J151" s="65" t="s">
        <v>361</v>
      </c>
      <c r="K151" s="58">
        <v>756384.4</v>
      </c>
      <c r="L151" s="71">
        <v>40190.05071428571</v>
      </c>
      <c r="M151" s="78">
        <v>796574.45071428572</v>
      </c>
      <c r="N151" s="85">
        <v>1138</v>
      </c>
      <c r="O151" s="86">
        <v>330</v>
      </c>
      <c r="P151" s="96">
        <v>1468</v>
      </c>
      <c r="Q151" s="45">
        <v>617507.98699785909</v>
      </c>
      <c r="R151" s="46">
        <v>3543549.3746926407</v>
      </c>
    </row>
    <row r="152" spans="1:18" x14ac:dyDescent="0.3">
      <c r="A152" s="18">
        <v>610</v>
      </c>
      <c r="B152" s="18" t="s">
        <v>350</v>
      </c>
      <c r="C152" s="18" t="s">
        <v>352</v>
      </c>
      <c r="D152" s="18" t="s">
        <v>353</v>
      </c>
      <c r="E152" s="18" t="s">
        <v>484</v>
      </c>
      <c r="F152" s="18" t="s">
        <v>485</v>
      </c>
      <c r="G152" s="18" t="s">
        <v>336</v>
      </c>
      <c r="H152" s="19" t="s">
        <v>314</v>
      </c>
      <c r="I152" s="18" t="s">
        <v>579</v>
      </c>
      <c r="J152" s="64" t="s">
        <v>589</v>
      </c>
      <c r="K152" s="57">
        <v>0</v>
      </c>
      <c r="L152" s="70">
        <v>331258.91315789474</v>
      </c>
      <c r="M152" s="77">
        <v>331258.91315789474</v>
      </c>
      <c r="N152" s="83">
        <v>1509</v>
      </c>
      <c r="O152" s="84">
        <v>408</v>
      </c>
      <c r="P152" s="95">
        <v>1917</v>
      </c>
      <c r="Q152" s="43">
        <v>260756.23367515032</v>
      </c>
      <c r="R152" s="44">
        <v>1556429.746381579</v>
      </c>
    </row>
    <row r="153" spans="1:18" x14ac:dyDescent="0.3">
      <c r="A153" s="20">
        <v>1507</v>
      </c>
      <c r="B153" s="20" t="s">
        <v>350</v>
      </c>
      <c r="C153" s="20" t="s">
        <v>352</v>
      </c>
      <c r="D153" s="20" t="s">
        <v>353</v>
      </c>
      <c r="E153" s="20" t="s">
        <v>427</v>
      </c>
      <c r="F153" s="20" t="s">
        <v>428</v>
      </c>
      <c r="G153" s="20" t="s">
        <v>324</v>
      </c>
      <c r="H153" s="21">
        <v>170</v>
      </c>
      <c r="I153" s="20" t="s">
        <v>370</v>
      </c>
      <c r="J153" s="66" t="s">
        <v>437</v>
      </c>
      <c r="K153" s="59">
        <v>550005.25</v>
      </c>
      <c r="L153" s="72">
        <v>0</v>
      </c>
      <c r="M153" s="79">
        <v>550005.25</v>
      </c>
      <c r="N153" s="87">
        <v>5398</v>
      </c>
      <c r="O153" s="88">
        <v>1561</v>
      </c>
      <c r="P153" s="97">
        <v>6959</v>
      </c>
      <c r="Q153" s="47">
        <v>426631.46134502086</v>
      </c>
      <c r="R153" s="48">
        <v>2451945.2496796926</v>
      </c>
    </row>
    <row r="154" spans="1:18" x14ac:dyDescent="0.3">
      <c r="A154" s="14">
        <v>707</v>
      </c>
      <c r="B154" s="14" t="s">
        <v>350</v>
      </c>
      <c r="C154" s="14" t="s">
        <v>352</v>
      </c>
      <c r="D154" s="14" t="s">
        <v>353</v>
      </c>
      <c r="E154" s="14" t="s">
        <v>354</v>
      </c>
      <c r="F154" s="14" t="s">
        <v>355</v>
      </c>
      <c r="G154" s="14" t="s">
        <v>319</v>
      </c>
      <c r="H154" s="15">
        <v>187</v>
      </c>
      <c r="I154" s="14" t="s">
        <v>356</v>
      </c>
      <c r="J154" s="65" t="s">
        <v>362</v>
      </c>
      <c r="K154" s="58">
        <v>355161.27</v>
      </c>
      <c r="L154" s="71">
        <v>40190.05071428571</v>
      </c>
      <c r="M154" s="78">
        <v>395351.32071428571</v>
      </c>
      <c r="N154" s="85">
        <v>255</v>
      </c>
      <c r="O154" s="86">
        <v>56</v>
      </c>
      <c r="P154" s="96">
        <v>311</v>
      </c>
      <c r="Q154" s="45">
        <v>324162.65846348187</v>
      </c>
      <c r="R154" s="46">
        <v>2195611.7989668366</v>
      </c>
    </row>
    <row r="155" spans="1:18" x14ac:dyDescent="0.3">
      <c r="A155" s="18">
        <v>1808</v>
      </c>
      <c r="B155" s="18" t="s">
        <v>350</v>
      </c>
      <c r="C155" s="18" t="s">
        <v>352</v>
      </c>
      <c r="D155" s="18" t="s">
        <v>353</v>
      </c>
      <c r="E155" s="18" t="s">
        <v>484</v>
      </c>
      <c r="F155" s="18" t="s">
        <v>485</v>
      </c>
      <c r="G155" s="18" t="s">
        <v>336</v>
      </c>
      <c r="H155" s="19" t="s">
        <v>314</v>
      </c>
      <c r="I155" s="18" t="s">
        <v>513</v>
      </c>
      <c r="J155" s="64" t="s">
        <v>590</v>
      </c>
      <c r="K155" s="57">
        <v>0</v>
      </c>
      <c r="L155" s="70">
        <v>331258.91315789474</v>
      </c>
      <c r="M155" s="77">
        <v>331258.91315789474</v>
      </c>
      <c r="N155" s="83">
        <v>560</v>
      </c>
      <c r="O155" s="84">
        <v>195</v>
      </c>
      <c r="P155" s="95">
        <v>755</v>
      </c>
      <c r="Q155" s="43">
        <v>245701.97532241198</v>
      </c>
      <c r="R155" s="44">
        <v>1282566.5612010797</v>
      </c>
    </row>
    <row r="156" spans="1:18" x14ac:dyDescent="0.3">
      <c r="A156" s="18">
        <v>210</v>
      </c>
      <c r="B156" s="18" t="s">
        <v>350</v>
      </c>
      <c r="C156" s="18" t="s">
        <v>352</v>
      </c>
      <c r="D156" s="18" t="s">
        <v>353</v>
      </c>
      <c r="E156" s="18" t="s">
        <v>354</v>
      </c>
      <c r="F156" s="18" t="s">
        <v>355</v>
      </c>
      <c r="G156" s="18" t="s">
        <v>327</v>
      </c>
      <c r="H156" s="19">
        <v>184</v>
      </c>
      <c r="I156" s="18" t="s">
        <v>373</v>
      </c>
      <c r="J156" s="64" t="s">
        <v>480</v>
      </c>
      <c r="K156" s="57">
        <v>229520.92</v>
      </c>
      <c r="L156" s="70">
        <v>58442.553846153845</v>
      </c>
      <c r="M156" s="77">
        <v>287963.47384615388</v>
      </c>
      <c r="N156" s="83">
        <v>1318</v>
      </c>
      <c r="O156" s="84">
        <v>455</v>
      </c>
      <c r="P156" s="95">
        <v>1773</v>
      </c>
      <c r="Q156" s="43">
        <v>214064.21800859043</v>
      </c>
      <c r="R156" s="44">
        <v>1122108.2178664412</v>
      </c>
    </row>
    <row r="157" spans="1:18" x14ac:dyDescent="0.3">
      <c r="A157" s="14">
        <v>708</v>
      </c>
      <c r="B157" s="14" t="s">
        <v>350</v>
      </c>
      <c r="C157" s="14" t="s">
        <v>352</v>
      </c>
      <c r="D157" s="14" t="s">
        <v>353</v>
      </c>
      <c r="E157" s="14" t="s">
        <v>354</v>
      </c>
      <c r="F157" s="14" t="s">
        <v>355</v>
      </c>
      <c r="G157" s="14" t="s">
        <v>319</v>
      </c>
      <c r="H157" s="15">
        <v>187</v>
      </c>
      <c r="I157" s="14" t="s">
        <v>356</v>
      </c>
      <c r="J157" s="65" t="s">
        <v>363</v>
      </c>
      <c r="K157" s="58">
        <v>135812.1</v>
      </c>
      <c r="L157" s="71">
        <v>40190.05071428571</v>
      </c>
      <c r="M157" s="78">
        <v>176002.15071428573</v>
      </c>
      <c r="N157" s="85">
        <v>203</v>
      </c>
      <c r="O157" s="86"/>
      <c r="P157" s="96">
        <v>203</v>
      </c>
      <c r="Q157" s="45">
        <v>176002.15071428573</v>
      </c>
      <c r="R157" s="46" t="s">
        <v>643</v>
      </c>
    </row>
    <row r="158" spans="1:18" x14ac:dyDescent="0.3">
      <c r="A158" s="18">
        <v>1707</v>
      </c>
      <c r="B158" s="18" t="s">
        <v>350</v>
      </c>
      <c r="C158" s="18" t="s">
        <v>352</v>
      </c>
      <c r="D158" s="18" t="s">
        <v>353</v>
      </c>
      <c r="E158" s="18" t="s">
        <v>408</v>
      </c>
      <c r="F158" s="18" t="s">
        <v>409</v>
      </c>
      <c r="G158" s="18" t="s">
        <v>331</v>
      </c>
      <c r="H158" s="19" t="s">
        <v>301</v>
      </c>
      <c r="I158" s="18" t="s">
        <v>420</v>
      </c>
      <c r="J158" s="64" t="s">
        <v>521</v>
      </c>
      <c r="K158" s="57">
        <v>256777.61</v>
      </c>
      <c r="L158" s="70">
        <v>11835.449999999999</v>
      </c>
      <c r="M158" s="77">
        <v>268613.06</v>
      </c>
      <c r="N158" s="83">
        <v>341</v>
      </c>
      <c r="O158" s="84">
        <v>237</v>
      </c>
      <c r="P158" s="95">
        <v>578</v>
      </c>
      <c r="Q158" s="43">
        <v>158472.41083044984</v>
      </c>
      <c r="R158" s="44">
        <v>655098.5176371308</v>
      </c>
    </row>
    <row r="159" spans="1:18" x14ac:dyDescent="0.3">
      <c r="A159" s="14">
        <v>112</v>
      </c>
      <c r="B159" s="14" t="s">
        <v>350</v>
      </c>
      <c r="C159" s="14" t="s">
        <v>352</v>
      </c>
      <c r="D159" s="14" t="s">
        <v>353</v>
      </c>
      <c r="E159" s="14" t="s">
        <v>484</v>
      </c>
      <c r="F159" s="14" t="s">
        <v>485</v>
      </c>
      <c r="G159" s="14" t="s">
        <v>335</v>
      </c>
      <c r="H159" s="15" t="s">
        <v>304</v>
      </c>
      <c r="I159" s="14" t="s">
        <v>445</v>
      </c>
      <c r="J159" s="65" t="s">
        <v>574</v>
      </c>
      <c r="K159" s="58">
        <v>0</v>
      </c>
      <c r="L159" s="71">
        <v>261614.17909090911</v>
      </c>
      <c r="M159" s="78">
        <v>261614.17909090911</v>
      </c>
      <c r="N159" s="85">
        <v>940</v>
      </c>
      <c r="O159" s="86">
        <v>100</v>
      </c>
      <c r="P159" s="96">
        <v>1040</v>
      </c>
      <c r="Q159" s="45">
        <v>236458.9695629371</v>
      </c>
      <c r="R159" s="46">
        <v>2720787.4625454545</v>
      </c>
    </row>
    <row r="160" spans="1:18" x14ac:dyDescent="0.3">
      <c r="A160" s="18">
        <v>1011</v>
      </c>
      <c r="B160" s="18" t="s">
        <v>350</v>
      </c>
      <c r="C160" s="18" t="s">
        <v>352</v>
      </c>
      <c r="D160" s="18" t="s">
        <v>353</v>
      </c>
      <c r="E160" s="18" t="s">
        <v>484</v>
      </c>
      <c r="F160" s="18" t="s">
        <v>485</v>
      </c>
      <c r="G160" s="18" t="s">
        <v>334</v>
      </c>
      <c r="H160" s="19" t="s">
        <v>302</v>
      </c>
      <c r="I160" s="18" t="s">
        <v>556</v>
      </c>
      <c r="J160" s="64" t="s">
        <v>564</v>
      </c>
      <c r="K160" s="57">
        <v>0</v>
      </c>
      <c r="L160" s="70">
        <v>313016.76416666666</v>
      </c>
      <c r="M160" s="77">
        <v>313016.76416666666</v>
      </c>
      <c r="N160" s="83">
        <v>1013</v>
      </c>
      <c r="O160" s="84">
        <v>409</v>
      </c>
      <c r="P160" s="95">
        <v>1422</v>
      </c>
      <c r="Q160" s="43">
        <v>222985.92271507267</v>
      </c>
      <c r="R160" s="44">
        <v>1088288.1140464549</v>
      </c>
    </row>
    <row r="161" spans="1:18" x14ac:dyDescent="0.3">
      <c r="A161" s="18">
        <v>1809</v>
      </c>
      <c r="B161" s="18" t="s">
        <v>350</v>
      </c>
      <c r="C161" s="18" t="s">
        <v>352</v>
      </c>
      <c r="D161" s="18" t="s">
        <v>353</v>
      </c>
      <c r="E161" s="18" t="s">
        <v>484</v>
      </c>
      <c r="F161" s="18" t="s">
        <v>485</v>
      </c>
      <c r="G161" s="18" t="s">
        <v>340</v>
      </c>
      <c r="H161" s="19" t="s">
        <v>316</v>
      </c>
      <c r="I161" s="18" t="s">
        <v>513</v>
      </c>
      <c r="J161" s="64" t="s">
        <v>630</v>
      </c>
      <c r="K161" s="57">
        <v>0</v>
      </c>
      <c r="L161" s="70">
        <v>341568.78571428574</v>
      </c>
      <c r="M161" s="77">
        <v>341568.78571428574</v>
      </c>
      <c r="N161" s="83">
        <v>1079</v>
      </c>
      <c r="O161" s="84">
        <v>340</v>
      </c>
      <c r="P161" s="95">
        <v>1419</v>
      </c>
      <c r="Q161" s="43">
        <v>259727.07525420317</v>
      </c>
      <c r="R161" s="44">
        <v>1425547.3733193278</v>
      </c>
    </row>
    <row r="162" spans="1:18" x14ac:dyDescent="0.3">
      <c r="A162" s="18">
        <v>1212</v>
      </c>
      <c r="B162" s="18" t="s">
        <v>350</v>
      </c>
      <c r="C162" s="18" t="s">
        <v>352</v>
      </c>
      <c r="D162" s="18" t="s">
        <v>353</v>
      </c>
      <c r="E162" s="18" t="s">
        <v>354</v>
      </c>
      <c r="F162" s="18" t="s">
        <v>355</v>
      </c>
      <c r="G162" s="18" t="s">
        <v>322</v>
      </c>
      <c r="H162" s="19">
        <v>186</v>
      </c>
      <c r="I162" s="18" t="s">
        <v>393</v>
      </c>
      <c r="J162" s="64" t="s">
        <v>405</v>
      </c>
      <c r="K162" s="57">
        <v>250287.6</v>
      </c>
      <c r="L162" s="70">
        <v>30017.989999999998</v>
      </c>
      <c r="M162" s="77">
        <v>280305.59000000003</v>
      </c>
      <c r="N162" s="83">
        <v>282</v>
      </c>
      <c r="O162" s="84">
        <v>82</v>
      </c>
      <c r="P162" s="95">
        <v>364</v>
      </c>
      <c r="Q162" s="43">
        <v>217159.82521978024</v>
      </c>
      <c r="R162" s="44">
        <v>1244283.3507317074</v>
      </c>
    </row>
    <row r="163" spans="1:18" x14ac:dyDescent="0.3">
      <c r="A163" s="18">
        <v>1012</v>
      </c>
      <c r="B163" s="18" t="s">
        <v>350</v>
      </c>
      <c r="C163" s="18" t="s">
        <v>352</v>
      </c>
      <c r="D163" s="18" t="s">
        <v>353</v>
      </c>
      <c r="E163" s="18" t="s">
        <v>484</v>
      </c>
      <c r="F163" s="18" t="s">
        <v>485</v>
      </c>
      <c r="G163" s="18" t="s">
        <v>334</v>
      </c>
      <c r="H163" s="19" t="s">
        <v>302</v>
      </c>
      <c r="I163" s="18" t="s">
        <v>556</v>
      </c>
      <c r="J163" s="64" t="s">
        <v>565</v>
      </c>
      <c r="K163" s="57">
        <v>0</v>
      </c>
      <c r="L163" s="70">
        <v>313016.76416666666</v>
      </c>
      <c r="M163" s="77">
        <v>313016.76416666666</v>
      </c>
      <c r="N163" s="83">
        <v>914</v>
      </c>
      <c r="O163" s="84">
        <v>197</v>
      </c>
      <c r="P163" s="95">
        <v>1111</v>
      </c>
      <c r="Q163" s="43">
        <v>257513.34153765376</v>
      </c>
      <c r="R163" s="44">
        <v>1765287.4364932317</v>
      </c>
    </row>
    <row r="164" spans="1:18" x14ac:dyDescent="0.3">
      <c r="A164" s="20">
        <v>211</v>
      </c>
      <c r="B164" s="20" t="s">
        <v>350</v>
      </c>
      <c r="C164" s="20" t="s">
        <v>352</v>
      </c>
      <c r="D164" s="20" t="s">
        <v>353</v>
      </c>
      <c r="E164" s="20" t="s">
        <v>354</v>
      </c>
      <c r="F164" s="20" t="s">
        <v>355</v>
      </c>
      <c r="G164" s="20" t="s">
        <v>320</v>
      </c>
      <c r="H164" s="21">
        <v>181</v>
      </c>
      <c r="I164" s="20" t="s">
        <v>373</v>
      </c>
      <c r="J164" s="66" t="s">
        <v>374</v>
      </c>
      <c r="K164" s="59">
        <v>868378.63</v>
      </c>
      <c r="L164" s="72">
        <v>0</v>
      </c>
      <c r="M164" s="79">
        <v>868378.63</v>
      </c>
      <c r="N164" s="87">
        <v>2118</v>
      </c>
      <c r="O164" s="88">
        <v>764</v>
      </c>
      <c r="P164" s="97">
        <v>2882</v>
      </c>
      <c r="Q164" s="47">
        <v>638176.93904927128</v>
      </c>
      <c r="R164" s="48">
        <v>3275742.4236387433</v>
      </c>
    </row>
    <row r="165" spans="1:18" x14ac:dyDescent="0.3">
      <c r="A165" s="20">
        <v>1116</v>
      </c>
      <c r="B165" s="20" t="s">
        <v>350</v>
      </c>
      <c r="C165" s="20" t="s">
        <v>352</v>
      </c>
      <c r="D165" s="20" t="s">
        <v>353</v>
      </c>
      <c r="E165" s="20" t="s">
        <v>427</v>
      </c>
      <c r="F165" s="20" t="s">
        <v>428</v>
      </c>
      <c r="G165" s="20" t="s">
        <v>324</v>
      </c>
      <c r="H165" s="21">
        <v>170</v>
      </c>
      <c r="I165" s="20" t="s">
        <v>427</v>
      </c>
      <c r="J165" s="66" t="s">
        <v>438</v>
      </c>
      <c r="K165" s="59">
        <v>440990</v>
      </c>
      <c r="L165" s="72">
        <v>0</v>
      </c>
      <c r="M165" s="79">
        <v>440990</v>
      </c>
      <c r="N165" s="87">
        <v>14164</v>
      </c>
      <c r="O165" s="88">
        <v>3778</v>
      </c>
      <c r="P165" s="97">
        <v>17942</v>
      </c>
      <c r="Q165" s="47">
        <v>348131.88942146918</v>
      </c>
      <c r="R165" s="48">
        <v>2094293.9597670727</v>
      </c>
    </row>
    <row r="166" spans="1:18" x14ac:dyDescent="0.3">
      <c r="A166" s="20">
        <v>1110</v>
      </c>
      <c r="B166" s="20" t="s">
        <v>350</v>
      </c>
      <c r="C166" s="20" t="s">
        <v>352</v>
      </c>
      <c r="D166" s="20" t="s">
        <v>353</v>
      </c>
      <c r="E166" s="20" t="s">
        <v>427</v>
      </c>
      <c r="F166" s="20" t="s">
        <v>428</v>
      </c>
      <c r="G166" s="20" t="s">
        <v>324</v>
      </c>
      <c r="H166" s="21">
        <v>170</v>
      </c>
      <c r="I166" s="20" t="s">
        <v>427</v>
      </c>
      <c r="J166" s="66" t="s">
        <v>439</v>
      </c>
      <c r="K166" s="59">
        <v>516210.83</v>
      </c>
      <c r="L166" s="72">
        <v>0</v>
      </c>
      <c r="M166" s="79">
        <v>516210.83</v>
      </c>
      <c r="N166" s="87">
        <v>14861</v>
      </c>
      <c r="O166" s="88">
        <v>5267</v>
      </c>
      <c r="P166" s="97">
        <v>20128</v>
      </c>
      <c r="Q166" s="47">
        <v>381131.21743988473</v>
      </c>
      <c r="R166" s="48">
        <v>1972715.3192025824</v>
      </c>
    </row>
    <row r="167" spans="1:18" x14ac:dyDescent="0.3">
      <c r="A167" s="14">
        <v>506</v>
      </c>
      <c r="B167" s="14" t="s">
        <v>350</v>
      </c>
      <c r="C167" s="14" t="s">
        <v>352</v>
      </c>
      <c r="D167" s="14" t="s">
        <v>353</v>
      </c>
      <c r="E167" s="14" t="s">
        <v>484</v>
      </c>
      <c r="F167" s="14" t="s">
        <v>485</v>
      </c>
      <c r="G167" s="14" t="s">
        <v>328</v>
      </c>
      <c r="H167" s="15" t="s">
        <v>306</v>
      </c>
      <c r="I167" s="14" t="s">
        <v>486</v>
      </c>
      <c r="J167" s="65" t="s">
        <v>488</v>
      </c>
      <c r="K167" s="58">
        <v>0</v>
      </c>
      <c r="L167" s="71">
        <v>369731.88500000001</v>
      </c>
      <c r="M167" s="78">
        <v>369731.88500000001</v>
      </c>
      <c r="N167" s="85">
        <v>191</v>
      </c>
      <c r="O167" s="86">
        <v>89</v>
      </c>
      <c r="P167" s="96">
        <v>280</v>
      </c>
      <c r="Q167" s="45">
        <v>252209.96441071428</v>
      </c>
      <c r="R167" s="46">
        <v>1163201.4359550562</v>
      </c>
    </row>
    <row r="168" spans="1:18" x14ac:dyDescent="0.3">
      <c r="A168" s="20">
        <v>810</v>
      </c>
      <c r="B168" s="20" t="s">
        <v>350</v>
      </c>
      <c r="C168" s="20" t="s">
        <v>352</v>
      </c>
      <c r="D168" s="20" t="s">
        <v>353</v>
      </c>
      <c r="E168" s="20" t="s">
        <v>321</v>
      </c>
      <c r="F168" s="20" t="s">
        <v>377</v>
      </c>
      <c r="G168" s="20" t="s">
        <v>321</v>
      </c>
      <c r="H168" s="21">
        <v>150</v>
      </c>
      <c r="I168" s="20" t="s">
        <v>378</v>
      </c>
      <c r="J168" s="66" t="s">
        <v>386</v>
      </c>
      <c r="K168" s="59">
        <v>0</v>
      </c>
      <c r="L168" s="72">
        <v>0</v>
      </c>
      <c r="M168" s="79">
        <v>0</v>
      </c>
      <c r="N168" s="87">
        <v>4317</v>
      </c>
      <c r="O168" s="88">
        <v>1166</v>
      </c>
      <c r="P168" s="97">
        <v>5483</v>
      </c>
      <c r="Q168" s="47">
        <v>0</v>
      </c>
      <c r="R168" s="48">
        <v>0</v>
      </c>
    </row>
    <row r="169" spans="1:18" x14ac:dyDescent="0.3">
      <c r="A169" s="18">
        <v>113</v>
      </c>
      <c r="B169" s="18" t="s">
        <v>350</v>
      </c>
      <c r="C169" s="18" t="s">
        <v>352</v>
      </c>
      <c r="D169" s="18" t="s">
        <v>353</v>
      </c>
      <c r="E169" s="18" t="s">
        <v>408</v>
      </c>
      <c r="F169" s="18" t="s">
        <v>409</v>
      </c>
      <c r="G169" s="18" t="s">
        <v>325</v>
      </c>
      <c r="H169" s="19" t="s">
        <v>299</v>
      </c>
      <c r="I169" s="18" t="s">
        <v>445</v>
      </c>
      <c r="J169" s="64" t="s">
        <v>452</v>
      </c>
      <c r="K169" s="57">
        <v>346078.35</v>
      </c>
      <c r="L169" s="70">
        <v>52941.176470588238</v>
      </c>
      <c r="M169" s="77">
        <v>399019.52647058823</v>
      </c>
      <c r="N169" s="83">
        <v>4731</v>
      </c>
      <c r="O169" s="84">
        <v>1825</v>
      </c>
      <c r="P169" s="95">
        <v>6556</v>
      </c>
      <c r="Q169" s="43">
        <v>287944.07866570359</v>
      </c>
      <c r="R169" s="44">
        <v>1433409.3235842062</v>
      </c>
    </row>
    <row r="170" spans="1:18" x14ac:dyDescent="0.3">
      <c r="A170" s="18">
        <v>1810</v>
      </c>
      <c r="B170" s="18" t="s">
        <v>350</v>
      </c>
      <c r="C170" s="18" t="s">
        <v>352</v>
      </c>
      <c r="D170" s="18" t="s">
        <v>353</v>
      </c>
      <c r="E170" s="18" t="s">
        <v>484</v>
      </c>
      <c r="F170" s="18" t="s">
        <v>485</v>
      </c>
      <c r="G170" s="18" t="s">
        <v>340</v>
      </c>
      <c r="H170" s="19" t="s">
        <v>316</v>
      </c>
      <c r="I170" s="18" t="s">
        <v>513</v>
      </c>
      <c r="J170" s="64" t="s">
        <v>631</v>
      </c>
      <c r="K170" s="57">
        <v>0</v>
      </c>
      <c r="L170" s="70">
        <v>341568.78571428574</v>
      </c>
      <c r="M170" s="77">
        <v>341568.78571428574</v>
      </c>
      <c r="N170" s="83">
        <v>781</v>
      </c>
      <c r="O170" s="84">
        <v>234</v>
      </c>
      <c r="P170" s="95">
        <v>1015</v>
      </c>
      <c r="Q170" s="43">
        <v>262822.87846586911</v>
      </c>
      <c r="R170" s="44">
        <v>1481591.1004273505</v>
      </c>
    </row>
    <row r="171" spans="1:18" x14ac:dyDescent="0.3">
      <c r="A171" s="14">
        <v>114</v>
      </c>
      <c r="B171" s="14" t="s">
        <v>350</v>
      </c>
      <c r="C171" s="14" t="s">
        <v>352</v>
      </c>
      <c r="D171" s="14" t="s">
        <v>353</v>
      </c>
      <c r="E171" s="14" t="s">
        <v>484</v>
      </c>
      <c r="F171" s="14" t="s">
        <v>485</v>
      </c>
      <c r="G171" s="14" t="s">
        <v>335</v>
      </c>
      <c r="H171" s="15" t="s">
        <v>304</v>
      </c>
      <c r="I171" s="14" t="s">
        <v>445</v>
      </c>
      <c r="J171" s="65" t="s">
        <v>575</v>
      </c>
      <c r="K171" s="58">
        <v>0</v>
      </c>
      <c r="L171" s="71">
        <v>261614.17909090911</v>
      </c>
      <c r="M171" s="78">
        <v>261614.17909090911</v>
      </c>
      <c r="N171" s="85">
        <v>1974</v>
      </c>
      <c r="O171" s="86">
        <v>565</v>
      </c>
      <c r="P171" s="96">
        <v>2539</v>
      </c>
      <c r="Q171" s="45">
        <v>203397.55396827671</v>
      </c>
      <c r="R171" s="46">
        <v>1175643.1871005632</v>
      </c>
    </row>
    <row r="172" spans="1:18" x14ac:dyDescent="0.3">
      <c r="A172" s="18">
        <v>611</v>
      </c>
      <c r="B172" s="18" t="s">
        <v>350</v>
      </c>
      <c r="C172" s="18" t="s">
        <v>352</v>
      </c>
      <c r="D172" s="18" t="s">
        <v>353</v>
      </c>
      <c r="E172" s="18" t="s">
        <v>484</v>
      </c>
      <c r="F172" s="18" t="s">
        <v>485</v>
      </c>
      <c r="G172" s="18" t="s">
        <v>336</v>
      </c>
      <c r="H172" s="19" t="s">
        <v>314</v>
      </c>
      <c r="I172" s="18" t="s">
        <v>579</v>
      </c>
      <c r="J172" s="64" t="s">
        <v>591</v>
      </c>
      <c r="K172" s="57">
        <v>0</v>
      </c>
      <c r="L172" s="70">
        <v>331258.91315789474</v>
      </c>
      <c r="M172" s="77">
        <v>331258.91315789474</v>
      </c>
      <c r="N172" s="83">
        <v>1506</v>
      </c>
      <c r="O172" s="84">
        <v>596</v>
      </c>
      <c r="P172" s="95">
        <v>2102</v>
      </c>
      <c r="Q172" s="43">
        <v>237333.93112073714</v>
      </c>
      <c r="R172" s="44">
        <v>1168299.0527817025</v>
      </c>
    </row>
    <row r="173" spans="1:18" x14ac:dyDescent="0.3">
      <c r="A173" s="18">
        <v>1421</v>
      </c>
      <c r="B173" s="18" t="s">
        <v>350</v>
      </c>
      <c r="C173" s="18" t="s">
        <v>352</v>
      </c>
      <c r="D173" s="18" t="s">
        <v>353</v>
      </c>
      <c r="E173" s="18" t="s">
        <v>484</v>
      </c>
      <c r="F173" s="18" t="s">
        <v>485</v>
      </c>
      <c r="G173" s="18" t="s">
        <v>333</v>
      </c>
      <c r="H173" s="19" t="s">
        <v>308</v>
      </c>
      <c r="I173" s="18" t="s">
        <v>532</v>
      </c>
      <c r="J173" s="64" t="s">
        <v>549</v>
      </c>
      <c r="K173" s="57">
        <v>0</v>
      </c>
      <c r="L173" s="70">
        <v>292092.53769230773</v>
      </c>
      <c r="M173" s="77">
        <v>292092.53769230773</v>
      </c>
      <c r="N173" s="83">
        <v>3866</v>
      </c>
      <c r="O173" s="84">
        <v>1690</v>
      </c>
      <c r="P173" s="95">
        <v>5556</v>
      </c>
      <c r="Q173" s="43">
        <v>203245.09552168139</v>
      </c>
      <c r="R173" s="44">
        <v>960275.8221411017</v>
      </c>
    </row>
    <row r="174" spans="1:18" x14ac:dyDescent="0.3">
      <c r="A174" s="18">
        <v>212</v>
      </c>
      <c r="B174" s="18" t="s">
        <v>350</v>
      </c>
      <c r="C174" s="18" t="s">
        <v>352</v>
      </c>
      <c r="D174" s="18" t="s">
        <v>353</v>
      </c>
      <c r="E174" s="18" t="s">
        <v>354</v>
      </c>
      <c r="F174" s="18" t="s">
        <v>355</v>
      </c>
      <c r="G174" s="18" t="s">
        <v>327</v>
      </c>
      <c r="H174" s="19">
        <v>184</v>
      </c>
      <c r="I174" s="18" t="s">
        <v>373</v>
      </c>
      <c r="J174" s="64" t="s">
        <v>481</v>
      </c>
      <c r="K174" s="57">
        <v>275063.94</v>
      </c>
      <c r="L174" s="70">
        <v>58442.553846153845</v>
      </c>
      <c r="M174" s="77">
        <v>333506.49384615384</v>
      </c>
      <c r="N174" s="83">
        <v>341</v>
      </c>
      <c r="O174" s="84">
        <v>101</v>
      </c>
      <c r="P174" s="95">
        <v>442</v>
      </c>
      <c r="Q174" s="43">
        <v>257297.99638357118</v>
      </c>
      <c r="R174" s="44">
        <v>1459503.6661386138</v>
      </c>
    </row>
    <row r="175" spans="1:18" x14ac:dyDescent="0.3">
      <c r="A175" s="14">
        <v>115</v>
      </c>
      <c r="B175" s="14" t="s">
        <v>350</v>
      </c>
      <c r="C175" s="14" t="s">
        <v>352</v>
      </c>
      <c r="D175" s="14" t="s">
        <v>353</v>
      </c>
      <c r="E175" s="14" t="s">
        <v>484</v>
      </c>
      <c r="F175" s="14" t="s">
        <v>485</v>
      </c>
      <c r="G175" s="14" t="s">
        <v>335</v>
      </c>
      <c r="H175" s="15" t="s">
        <v>304</v>
      </c>
      <c r="I175" s="14" t="s">
        <v>445</v>
      </c>
      <c r="J175" s="65" t="s">
        <v>576</v>
      </c>
      <c r="K175" s="58">
        <v>0</v>
      </c>
      <c r="L175" s="71">
        <v>261614.17909090911</v>
      </c>
      <c r="M175" s="78">
        <v>261614.17909090911</v>
      </c>
      <c r="N175" s="85">
        <v>4190</v>
      </c>
      <c r="O175" s="86">
        <v>1245</v>
      </c>
      <c r="P175" s="96">
        <v>5435</v>
      </c>
      <c r="Q175" s="45">
        <v>201686.00007192441</v>
      </c>
      <c r="R175" s="46">
        <v>1142066.7175575029</v>
      </c>
    </row>
    <row r="176" spans="1:18" x14ac:dyDescent="0.3">
      <c r="A176" s="14">
        <v>1309</v>
      </c>
      <c r="B176" s="14" t="s">
        <v>350</v>
      </c>
      <c r="C176" s="14" t="s">
        <v>352</v>
      </c>
      <c r="D176" s="14" t="s">
        <v>353</v>
      </c>
      <c r="E176" s="14" t="s">
        <v>408</v>
      </c>
      <c r="F176" s="14" t="s">
        <v>409</v>
      </c>
      <c r="G176" s="14" t="s">
        <v>338</v>
      </c>
      <c r="H176" s="15" t="s">
        <v>296</v>
      </c>
      <c r="I176" s="14" t="s">
        <v>448</v>
      </c>
      <c r="J176" s="65" t="s">
        <v>615</v>
      </c>
      <c r="K176" s="58">
        <v>0</v>
      </c>
      <c r="L176" s="71">
        <v>608447.2854545454</v>
      </c>
      <c r="M176" s="78">
        <v>608447.2854545454</v>
      </c>
      <c r="N176" s="85">
        <v>5473</v>
      </c>
      <c r="O176" s="86">
        <v>1782</v>
      </c>
      <c r="P176" s="96">
        <v>7255</v>
      </c>
      <c r="Q176" s="45">
        <v>458998.20720781904</v>
      </c>
      <c r="R176" s="46">
        <v>2477152.1077288026</v>
      </c>
    </row>
    <row r="177" spans="1:18" x14ac:dyDescent="0.3">
      <c r="A177" s="20">
        <v>1508</v>
      </c>
      <c r="B177" s="20" t="s">
        <v>350</v>
      </c>
      <c r="C177" s="20" t="s">
        <v>352</v>
      </c>
      <c r="D177" s="20" t="s">
        <v>353</v>
      </c>
      <c r="E177" s="20" t="s">
        <v>427</v>
      </c>
      <c r="F177" s="20" t="s">
        <v>428</v>
      </c>
      <c r="G177" s="20" t="s">
        <v>324</v>
      </c>
      <c r="H177" s="21">
        <v>170</v>
      </c>
      <c r="I177" s="20" t="s">
        <v>370</v>
      </c>
      <c r="J177" s="66" t="s">
        <v>440</v>
      </c>
      <c r="K177" s="59">
        <v>399594.5</v>
      </c>
      <c r="L177" s="72">
        <v>0</v>
      </c>
      <c r="M177" s="79">
        <v>399594.5</v>
      </c>
      <c r="N177" s="87">
        <v>6916</v>
      </c>
      <c r="O177" s="88">
        <v>1824</v>
      </c>
      <c r="P177" s="97">
        <v>8740</v>
      </c>
      <c r="Q177" s="47">
        <v>316200.86521739129</v>
      </c>
      <c r="R177" s="48">
        <v>1914723.6458333333</v>
      </c>
    </row>
    <row r="178" spans="1:18" x14ac:dyDescent="0.3">
      <c r="A178" s="18">
        <v>612</v>
      </c>
      <c r="B178" s="18" t="s">
        <v>350</v>
      </c>
      <c r="C178" s="18" t="s">
        <v>352</v>
      </c>
      <c r="D178" s="18" t="s">
        <v>353</v>
      </c>
      <c r="E178" s="18" t="s">
        <v>484</v>
      </c>
      <c r="F178" s="18" t="s">
        <v>485</v>
      </c>
      <c r="G178" s="18" t="s">
        <v>336</v>
      </c>
      <c r="H178" s="19" t="s">
        <v>314</v>
      </c>
      <c r="I178" s="18" t="s">
        <v>579</v>
      </c>
      <c r="J178" s="64" t="s">
        <v>592</v>
      </c>
      <c r="K178" s="57">
        <v>0</v>
      </c>
      <c r="L178" s="70">
        <v>331258.91315789474</v>
      </c>
      <c r="M178" s="77">
        <v>331258.91315789474</v>
      </c>
      <c r="N178" s="83">
        <v>203</v>
      </c>
      <c r="O178" s="84">
        <v>28</v>
      </c>
      <c r="P178" s="95">
        <v>231</v>
      </c>
      <c r="Q178" s="43">
        <v>291106.3176236045</v>
      </c>
      <c r="R178" s="44">
        <v>2732886.0335526317</v>
      </c>
    </row>
    <row r="179" spans="1:18" x14ac:dyDescent="0.3">
      <c r="A179" s="18">
        <v>1310</v>
      </c>
      <c r="B179" s="18" t="s">
        <v>350</v>
      </c>
      <c r="C179" s="18" t="s">
        <v>352</v>
      </c>
      <c r="D179" s="18" t="s">
        <v>353</v>
      </c>
      <c r="E179" s="18" t="s">
        <v>408</v>
      </c>
      <c r="F179" s="18" t="s">
        <v>409</v>
      </c>
      <c r="G179" s="18" t="s">
        <v>325</v>
      </c>
      <c r="H179" s="19" t="s">
        <v>299</v>
      </c>
      <c r="I179" s="18" t="s">
        <v>448</v>
      </c>
      <c r="J179" s="64" t="s">
        <v>453</v>
      </c>
      <c r="K179" s="57">
        <v>482126.94</v>
      </c>
      <c r="L179" s="70">
        <v>52941.176470588238</v>
      </c>
      <c r="M179" s="77">
        <v>535068.11647058825</v>
      </c>
      <c r="N179" s="83">
        <v>7560</v>
      </c>
      <c r="O179" s="84">
        <v>1961</v>
      </c>
      <c r="P179" s="95">
        <v>9521</v>
      </c>
      <c r="Q179" s="43">
        <v>424862.40526390582</v>
      </c>
      <c r="R179" s="44">
        <v>2597849.8403449622</v>
      </c>
    </row>
    <row r="180" spans="1:18" x14ac:dyDescent="0.3">
      <c r="A180" s="14">
        <v>1605</v>
      </c>
      <c r="B180" s="14" t="s">
        <v>350</v>
      </c>
      <c r="C180" s="14" t="s">
        <v>352</v>
      </c>
      <c r="D180" s="14" t="s">
        <v>353</v>
      </c>
      <c r="E180" s="14" t="s">
        <v>408</v>
      </c>
      <c r="F180" s="14" t="s">
        <v>409</v>
      </c>
      <c r="G180" s="14" t="s">
        <v>29</v>
      </c>
      <c r="H180" s="15">
        <v>111</v>
      </c>
      <c r="I180" s="14" t="s">
        <v>410</v>
      </c>
      <c r="J180" s="65" t="s">
        <v>415</v>
      </c>
      <c r="K180" s="58">
        <v>205613.3</v>
      </c>
      <c r="L180" s="71">
        <v>52435.949000000001</v>
      </c>
      <c r="M180" s="78">
        <v>258049.24899999998</v>
      </c>
      <c r="N180" s="85">
        <v>638</v>
      </c>
      <c r="O180" s="86">
        <v>251</v>
      </c>
      <c r="P180" s="96">
        <v>889</v>
      </c>
      <c r="Q180" s="45">
        <v>185191.69950731157</v>
      </c>
      <c r="R180" s="46">
        <v>913967.26040239027</v>
      </c>
    </row>
    <row r="181" spans="1:18" x14ac:dyDescent="0.3">
      <c r="A181" s="14">
        <v>1013</v>
      </c>
      <c r="B181" s="14" t="s">
        <v>350</v>
      </c>
      <c r="C181" s="14" t="s">
        <v>352</v>
      </c>
      <c r="D181" s="14" t="s">
        <v>353</v>
      </c>
      <c r="E181" s="14" t="s">
        <v>484</v>
      </c>
      <c r="F181" s="14" t="s">
        <v>485</v>
      </c>
      <c r="G181" s="14" t="s">
        <v>337</v>
      </c>
      <c r="H181" s="15" t="s">
        <v>310</v>
      </c>
      <c r="I181" s="14" t="s">
        <v>556</v>
      </c>
      <c r="J181" s="65" t="s">
        <v>604</v>
      </c>
      <c r="K181" s="58">
        <v>0</v>
      </c>
      <c r="L181" s="71">
        <v>219794.57400000002</v>
      </c>
      <c r="M181" s="78">
        <v>219794.57400000002</v>
      </c>
      <c r="N181" s="85">
        <v>214</v>
      </c>
      <c r="O181" s="86">
        <v>173</v>
      </c>
      <c r="P181" s="96">
        <v>387</v>
      </c>
      <c r="Q181" s="45">
        <v>121540.15203100776</v>
      </c>
      <c r="R181" s="46">
        <v>491679.19154913304</v>
      </c>
    </row>
    <row r="182" spans="1:18" x14ac:dyDescent="0.3">
      <c r="A182" s="18">
        <v>613</v>
      </c>
      <c r="B182" s="18" t="s">
        <v>350</v>
      </c>
      <c r="C182" s="18" t="s">
        <v>352</v>
      </c>
      <c r="D182" s="18" t="s">
        <v>353</v>
      </c>
      <c r="E182" s="18" t="s">
        <v>484</v>
      </c>
      <c r="F182" s="18" t="s">
        <v>485</v>
      </c>
      <c r="G182" s="18" t="s">
        <v>336</v>
      </c>
      <c r="H182" s="19" t="s">
        <v>314</v>
      </c>
      <c r="I182" s="18" t="s">
        <v>579</v>
      </c>
      <c r="J182" s="64" t="s">
        <v>593</v>
      </c>
      <c r="K182" s="57">
        <v>0</v>
      </c>
      <c r="L182" s="70">
        <v>331258.91315789474</v>
      </c>
      <c r="M182" s="77">
        <v>331258.91315789474</v>
      </c>
      <c r="N182" s="83">
        <v>787</v>
      </c>
      <c r="O182" s="84">
        <v>435</v>
      </c>
      <c r="P182" s="95">
        <v>1222</v>
      </c>
      <c r="Q182" s="43">
        <v>213339.41461150831</v>
      </c>
      <c r="R182" s="44">
        <v>930571.01581367222</v>
      </c>
    </row>
    <row r="183" spans="1:18" x14ac:dyDescent="0.3">
      <c r="A183" s="14">
        <v>1311</v>
      </c>
      <c r="B183" s="14" t="s">
        <v>350</v>
      </c>
      <c r="C183" s="14" t="s">
        <v>352</v>
      </c>
      <c r="D183" s="14" t="s">
        <v>353</v>
      </c>
      <c r="E183" s="14" t="s">
        <v>408</v>
      </c>
      <c r="F183" s="14" t="s">
        <v>409</v>
      </c>
      <c r="G183" s="14" t="s">
        <v>338</v>
      </c>
      <c r="H183" s="15" t="s">
        <v>296</v>
      </c>
      <c r="I183" s="14" t="s">
        <v>448</v>
      </c>
      <c r="J183" s="65" t="s">
        <v>616</v>
      </c>
      <c r="K183" s="58">
        <v>0</v>
      </c>
      <c r="L183" s="71">
        <v>608447.2854545454</v>
      </c>
      <c r="M183" s="78">
        <v>608447.2854545454</v>
      </c>
      <c r="N183" s="85">
        <v>6268</v>
      </c>
      <c r="O183" s="86">
        <v>2166</v>
      </c>
      <c r="P183" s="96">
        <v>8434</v>
      </c>
      <c r="Q183" s="45">
        <v>452187.28779097582</v>
      </c>
      <c r="R183" s="46">
        <v>2369180.2426240239</v>
      </c>
    </row>
    <row r="184" spans="1:18" x14ac:dyDescent="0.3">
      <c r="A184" s="18">
        <v>1811</v>
      </c>
      <c r="B184" s="18" t="s">
        <v>350</v>
      </c>
      <c r="C184" s="18" t="s">
        <v>352</v>
      </c>
      <c r="D184" s="18" t="s">
        <v>353</v>
      </c>
      <c r="E184" s="18" t="s">
        <v>484</v>
      </c>
      <c r="F184" s="18" t="s">
        <v>485</v>
      </c>
      <c r="G184" s="18" t="s">
        <v>340</v>
      </c>
      <c r="H184" s="19" t="s">
        <v>316</v>
      </c>
      <c r="I184" s="18" t="s">
        <v>513</v>
      </c>
      <c r="J184" s="64" t="s">
        <v>632</v>
      </c>
      <c r="K184" s="57">
        <v>0</v>
      </c>
      <c r="L184" s="70">
        <v>341568.78571428574</v>
      </c>
      <c r="M184" s="77">
        <v>341568.78571428574</v>
      </c>
      <c r="N184" s="83">
        <v>509</v>
      </c>
      <c r="O184" s="84">
        <v>209</v>
      </c>
      <c r="P184" s="95">
        <v>718</v>
      </c>
      <c r="Q184" s="43">
        <v>242142.77427377636</v>
      </c>
      <c r="R184" s="44">
        <v>1173427.6944634314</v>
      </c>
    </row>
    <row r="185" spans="1:18" x14ac:dyDescent="0.3">
      <c r="A185" s="14">
        <v>507</v>
      </c>
      <c r="B185" s="14" t="s">
        <v>350</v>
      </c>
      <c r="C185" s="14" t="s">
        <v>352</v>
      </c>
      <c r="D185" s="14" t="s">
        <v>353</v>
      </c>
      <c r="E185" s="14" t="s">
        <v>484</v>
      </c>
      <c r="F185" s="14" t="s">
        <v>485</v>
      </c>
      <c r="G185" s="14" t="s">
        <v>328</v>
      </c>
      <c r="H185" s="15" t="s">
        <v>306</v>
      </c>
      <c r="I185" s="14" t="s">
        <v>486</v>
      </c>
      <c r="J185" s="65" t="s">
        <v>489</v>
      </c>
      <c r="K185" s="58">
        <v>0</v>
      </c>
      <c r="L185" s="71">
        <v>369731.88500000001</v>
      </c>
      <c r="M185" s="78">
        <v>369731.88500000001</v>
      </c>
      <c r="N185" s="85">
        <v>223</v>
      </c>
      <c r="O185" s="86">
        <v>61</v>
      </c>
      <c r="P185" s="96">
        <v>284</v>
      </c>
      <c r="Q185" s="45">
        <v>290317.64209507045</v>
      </c>
      <c r="R185" s="46">
        <v>1721374.677704918</v>
      </c>
    </row>
    <row r="186" spans="1:18" x14ac:dyDescent="0.3">
      <c r="A186" s="18">
        <v>1812</v>
      </c>
      <c r="B186" s="18" t="s">
        <v>350</v>
      </c>
      <c r="C186" s="18" t="s">
        <v>352</v>
      </c>
      <c r="D186" s="18" t="s">
        <v>353</v>
      </c>
      <c r="E186" s="18" t="s">
        <v>408</v>
      </c>
      <c r="F186" s="18" t="s">
        <v>409</v>
      </c>
      <c r="G186" s="18" t="s">
        <v>331</v>
      </c>
      <c r="H186" s="19" t="s">
        <v>301</v>
      </c>
      <c r="I186" s="18" t="s">
        <v>513</v>
      </c>
      <c r="J186" s="64" t="s">
        <v>522</v>
      </c>
      <c r="K186" s="57">
        <v>216125.59</v>
      </c>
      <c r="L186" s="70">
        <v>11835.449999999999</v>
      </c>
      <c r="M186" s="77">
        <v>227961.04</v>
      </c>
      <c r="N186" s="83">
        <v>178</v>
      </c>
      <c r="O186" s="84"/>
      <c r="P186" s="95">
        <v>178</v>
      </c>
      <c r="Q186" s="43">
        <v>227961.04</v>
      </c>
      <c r="R186" s="44" t="s">
        <v>643</v>
      </c>
    </row>
    <row r="187" spans="1:18" x14ac:dyDescent="0.3">
      <c r="A187" s="18">
        <v>614</v>
      </c>
      <c r="B187" s="18" t="s">
        <v>350</v>
      </c>
      <c r="C187" s="18" t="s">
        <v>352</v>
      </c>
      <c r="D187" s="18" t="s">
        <v>353</v>
      </c>
      <c r="E187" s="18" t="s">
        <v>484</v>
      </c>
      <c r="F187" s="18" t="s">
        <v>485</v>
      </c>
      <c r="G187" s="18" t="s">
        <v>336</v>
      </c>
      <c r="H187" s="19" t="s">
        <v>314</v>
      </c>
      <c r="I187" s="18" t="s">
        <v>579</v>
      </c>
      <c r="J187" s="64" t="s">
        <v>594</v>
      </c>
      <c r="K187" s="57">
        <v>0</v>
      </c>
      <c r="L187" s="70">
        <v>331258.91315789474</v>
      </c>
      <c r="M187" s="77">
        <v>331258.91315789474</v>
      </c>
      <c r="N187" s="83">
        <v>315</v>
      </c>
      <c r="O187" s="84">
        <v>40</v>
      </c>
      <c r="P187" s="95">
        <v>355</v>
      </c>
      <c r="Q187" s="43">
        <v>293933.9651964418</v>
      </c>
      <c r="R187" s="44">
        <v>2939922.8542763158</v>
      </c>
    </row>
    <row r="188" spans="1:18" x14ac:dyDescent="0.3">
      <c r="A188" s="18">
        <v>1014</v>
      </c>
      <c r="B188" s="18" t="s">
        <v>350</v>
      </c>
      <c r="C188" s="18" t="s">
        <v>352</v>
      </c>
      <c r="D188" s="18" t="s">
        <v>353</v>
      </c>
      <c r="E188" s="18" t="s">
        <v>484</v>
      </c>
      <c r="F188" s="18" t="s">
        <v>485</v>
      </c>
      <c r="G188" s="18" t="s">
        <v>334</v>
      </c>
      <c r="H188" s="19" t="s">
        <v>302</v>
      </c>
      <c r="I188" s="18" t="s">
        <v>556</v>
      </c>
      <c r="J188" s="64" t="s">
        <v>566</v>
      </c>
      <c r="K188" s="57">
        <v>0</v>
      </c>
      <c r="L188" s="70">
        <v>313016.76416666666</v>
      </c>
      <c r="M188" s="77">
        <v>313016.76416666666</v>
      </c>
      <c r="N188" s="83">
        <v>2432</v>
      </c>
      <c r="O188" s="84">
        <v>580</v>
      </c>
      <c r="P188" s="95">
        <v>3012</v>
      </c>
      <c r="Q188" s="43">
        <v>252741.29165117309</v>
      </c>
      <c r="R188" s="44">
        <v>1625528.437362069</v>
      </c>
    </row>
    <row r="189" spans="1:18" x14ac:dyDescent="0.3">
      <c r="A189" s="18">
        <v>1708</v>
      </c>
      <c r="B189" s="18" t="s">
        <v>350</v>
      </c>
      <c r="C189" s="18" t="s">
        <v>352</v>
      </c>
      <c r="D189" s="18" t="s">
        <v>353</v>
      </c>
      <c r="E189" s="18" t="s">
        <v>408</v>
      </c>
      <c r="F189" s="18" t="s">
        <v>409</v>
      </c>
      <c r="G189" s="18" t="s">
        <v>331</v>
      </c>
      <c r="H189" s="19" t="s">
        <v>301</v>
      </c>
      <c r="I189" s="18" t="s">
        <v>420</v>
      </c>
      <c r="J189" s="64" t="s">
        <v>523</v>
      </c>
      <c r="K189" s="57">
        <v>403350.55</v>
      </c>
      <c r="L189" s="70">
        <v>11835.449999999999</v>
      </c>
      <c r="M189" s="77">
        <v>415186</v>
      </c>
      <c r="N189" s="83">
        <v>1214</v>
      </c>
      <c r="O189" s="84">
        <v>691</v>
      </c>
      <c r="P189" s="95">
        <v>1905</v>
      </c>
      <c r="Q189" s="43">
        <v>264585.72388451442</v>
      </c>
      <c r="R189" s="44">
        <v>1144615.5282199711</v>
      </c>
    </row>
    <row r="190" spans="1:18" x14ac:dyDescent="0.3">
      <c r="A190" s="14">
        <v>910</v>
      </c>
      <c r="B190" s="14" t="s">
        <v>350</v>
      </c>
      <c r="C190" s="14" t="s">
        <v>352</v>
      </c>
      <c r="D190" s="14" t="s">
        <v>353</v>
      </c>
      <c r="E190" s="14" t="s">
        <v>484</v>
      </c>
      <c r="F190" s="14" t="s">
        <v>485</v>
      </c>
      <c r="G190" s="14" t="s">
        <v>329</v>
      </c>
      <c r="H190" s="15" t="s">
        <v>312</v>
      </c>
      <c r="I190" s="14" t="s">
        <v>492</v>
      </c>
      <c r="J190" s="65" t="s">
        <v>503</v>
      </c>
      <c r="K190" s="58">
        <v>0</v>
      </c>
      <c r="L190" s="71">
        <v>91594.23133333333</v>
      </c>
      <c r="M190" s="78">
        <v>91594.23133333333</v>
      </c>
      <c r="N190" s="85">
        <v>459</v>
      </c>
      <c r="O190" s="86">
        <v>178</v>
      </c>
      <c r="P190" s="96">
        <v>637</v>
      </c>
      <c r="Q190" s="45">
        <v>65999.610960753533</v>
      </c>
      <c r="R190" s="46">
        <v>327783.85033333336</v>
      </c>
    </row>
    <row r="191" spans="1:18" x14ac:dyDescent="0.3">
      <c r="A191" s="14">
        <v>1015</v>
      </c>
      <c r="B191" s="14" t="s">
        <v>350</v>
      </c>
      <c r="C191" s="14" t="s">
        <v>352</v>
      </c>
      <c r="D191" s="14" t="s">
        <v>353</v>
      </c>
      <c r="E191" s="14" t="s">
        <v>484</v>
      </c>
      <c r="F191" s="14" t="s">
        <v>485</v>
      </c>
      <c r="G191" s="14" t="s">
        <v>337</v>
      </c>
      <c r="H191" s="15" t="s">
        <v>310</v>
      </c>
      <c r="I191" s="14" t="s">
        <v>556</v>
      </c>
      <c r="J191" s="65" t="s">
        <v>605</v>
      </c>
      <c r="K191" s="58">
        <v>0</v>
      </c>
      <c r="L191" s="71">
        <v>219794.57400000002</v>
      </c>
      <c r="M191" s="78">
        <v>219794.57400000002</v>
      </c>
      <c r="N191" s="85">
        <v>4169</v>
      </c>
      <c r="O191" s="86">
        <v>1808</v>
      </c>
      <c r="P191" s="96">
        <v>5977</v>
      </c>
      <c r="Q191" s="45">
        <v>153308.27823423123</v>
      </c>
      <c r="R191" s="46">
        <v>726610.71283075237</v>
      </c>
    </row>
    <row r="192" spans="1:18" x14ac:dyDescent="0.3">
      <c r="A192" s="14">
        <v>1606</v>
      </c>
      <c r="B192" s="14" t="s">
        <v>350</v>
      </c>
      <c r="C192" s="14" t="s">
        <v>352</v>
      </c>
      <c r="D192" s="14" t="s">
        <v>353</v>
      </c>
      <c r="E192" s="14" t="s">
        <v>408</v>
      </c>
      <c r="F192" s="14" t="s">
        <v>409</v>
      </c>
      <c r="G192" s="14" t="s">
        <v>29</v>
      </c>
      <c r="H192" s="15">
        <v>111</v>
      </c>
      <c r="I192" s="14" t="s">
        <v>410</v>
      </c>
      <c r="J192" s="65" t="s">
        <v>416</v>
      </c>
      <c r="K192" s="58">
        <v>202001.25</v>
      </c>
      <c r="L192" s="71">
        <v>52435.949000000001</v>
      </c>
      <c r="M192" s="78">
        <v>254437.19899999999</v>
      </c>
      <c r="N192" s="85">
        <v>824</v>
      </c>
      <c r="O192" s="86">
        <v>363</v>
      </c>
      <c r="P192" s="96">
        <v>1187</v>
      </c>
      <c r="Q192" s="45">
        <v>176627.00250716091</v>
      </c>
      <c r="R192" s="46">
        <v>832002.63144077128</v>
      </c>
    </row>
    <row r="193" spans="1:18" x14ac:dyDescent="0.3">
      <c r="A193" s="14">
        <v>1607</v>
      </c>
      <c r="B193" s="14" t="s">
        <v>350</v>
      </c>
      <c r="C193" s="14" t="s">
        <v>352</v>
      </c>
      <c r="D193" s="14" t="s">
        <v>353</v>
      </c>
      <c r="E193" s="14" t="s">
        <v>408</v>
      </c>
      <c r="F193" s="14" t="s">
        <v>409</v>
      </c>
      <c r="G193" s="14" t="s">
        <v>29</v>
      </c>
      <c r="H193" s="15">
        <v>111</v>
      </c>
      <c r="I193" s="14" t="s">
        <v>410</v>
      </c>
      <c r="J193" s="65" t="s">
        <v>417</v>
      </c>
      <c r="K193" s="58">
        <v>503307.1</v>
      </c>
      <c r="L193" s="71">
        <v>52435.949000000001</v>
      </c>
      <c r="M193" s="78">
        <v>555743.049</v>
      </c>
      <c r="N193" s="85">
        <v>3318</v>
      </c>
      <c r="O193" s="86">
        <v>1513</v>
      </c>
      <c r="P193" s="96">
        <v>4831</v>
      </c>
      <c r="Q193" s="45">
        <v>381692.28660360171</v>
      </c>
      <c r="R193" s="46">
        <v>1774484.2496490416</v>
      </c>
    </row>
    <row r="194" spans="1:18" x14ac:dyDescent="0.3">
      <c r="A194" s="18">
        <v>1213</v>
      </c>
      <c r="B194" s="18" t="s">
        <v>350</v>
      </c>
      <c r="C194" s="18" t="s">
        <v>352</v>
      </c>
      <c r="D194" s="18" t="s">
        <v>353</v>
      </c>
      <c r="E194" s="18" t="s">
        <v>354</v>
      </c>
      <c r="F194" s="18" t="s">
        <v>355</v>
      </c>
      <c r="G194" s="18" t="s">
        <v>322</v>
      </c>
      <c r="H194" s="19">
        <v>186</v>
      </c>
      <c r="I194" s="18" t="s">
        <v>393</v>
      </c>
      <c r="J194" s="64" t="s">
        <v>406</v>
      </c>
      <c r="K194" s="57">
        <v>730692.98</v>
      </c>
      <c r="L194" s="70">
        <v>30017.989999999998</v>
      </c>
      <c r="M194" s="77">
        <v>760710.97</v>
      </c>
      <c r="N194" s="83">
        <v>1152</v>
      </c>
      <c r="O194" s="84">
        <v>453</v>
      </c>
      <c r="P194" s="95">
        <v>1605</v>
      </c>
      <c r="Q194" s="43">
        <v>546005.63080373826</v>
      </c>
      <c r="R194" s="44">
        <v>2695234.2314569536</v>
      </c>
    </row>
    <row r="195" spans="1:18" x14ac:dyDescent="0.3">
      <c r="A195" s="18">
        <v>1214</v>
      </c>
      <c r="B195" s="18" t="s">
        <v>350</v>
      </c>
      <c r="C195" s="18" t="s">
        <v>352</v>
      </c>
      <c r="D195" s="18" t="s">
        <v>353</v>
      </c>
      <c r="E195" s="18" t="s">
        <v>354</v>
      </c>
      <c r="F195" s="18" t="s">
        <v>355</v>
      </c>
      <c r="G195" s="18" t="s">
        <v>322</v>
      </c>
      <c r="H195" s="19">
        <v>186</v>
      </c>
      <c r="I195" s="18" t="s">
        <v>393</v>
      </c>
      <c r="J195" s="64" t="s">
        <v>393</v>
      </c>
      <c r="K195" s="57">
        <v>359122.97</v>
      </c>
      <c r="L195" s="70">
        <v>30017.989999999998</v>
      </c>
      <c r="M195" s="77">
        <v>389140.95999999996</v>
      </c>
      <c r="N195" s="83">
        <v>1904</v>
      </c>
      <c r="O195" s="84">
        <v>1066</v>
      </c>
      <c r="P195" s="95">
        <v>2970</v>
      </c>
      <c r="Q195" s="43">
        <v>249469.49085521881</v>
      </c>
      <c r="R195" s="44">
        <v>1084191.9804878049</v>
      </c>
    </row>
    <row r="196" spans="1:18" x14ac:dyDescent="0.3">
      <c r="A196" s="14">
        <v>709</v>
      </c>
      <c r="B196" s="14" t="s">
        <v>350</v>
      </c>
      <c r="C196" s="14" t="s">
        <v>352</v>
      </c>
      <c r="D196" s="14" t="s">
        <v>353</v>
      </c>
      <c r="E196" s="14" t="s">
        <v>354</v>
      </c>
      <c r="F196" s="14" t="s">
        <v>355</v>
      </c>
      <c r="G196" s="14" t="s">
        <v>319</v>
      </c>
      <c r="H196" s="15">
        <v>187</v>
      </c>
      <c r="I196" s="14" t="s">
        <v>356</v>
      </c>
      <c r="J196" s="65" t="s">
        <v>364</v>
      </c>
      <c r="K196" s="58">
        <v>169960.72</v>
      </c>
      <c r="L196" s="71">
        <v>40190.05071428571</v>
      </c>
      <c r="M196" s="78">
        <v>210150.77071428573</v>
      </c>
      <c r="N196" s="85">
        <v>388</v>
      </c>
      <c r="O196" s="86">
        <v>0</v>
      </c>
      <c r="P196" s="96">
        <v>388</v>
      </c>
      <c r="Q196" s="45">
        <v>210150.77071428573</v>
      </c>
      <c r="R196" s="46" t="s">
        <v>643</v>
      </c>
    </row>
    <row r="197" spans="1:18" x14ac:dyDescent="0.3">
      <c r="A197" s="20">
        <v>811</v>
      </c>
      <c r="B197" s="20" t="s">
        <v>350</v>
      </c>
      <c r="C197" s="20" t="s">
        <v>352</v>
      </c>
      <c r="D197" s="20" t="s">
        <v>353</v>
      </c>
      <c r="E197" s="20" t="s">
        <v>321</v>
      </c>
      <c r="F197" s="20" t="s">
        <v>377</v>
      </c>
      <c r="G197" s="20" t="s">
        <v>321</v>
      </c>
      <c r="H197" s="21">
        <v>150</v>
      </c>
      <c r="I197" s="20" t="s">
        <v>378</v>
      </c>
      <c r="J197" s="66" t="s">
        <v>387</v>
      </c>
      <c r="K197" s="59">
        <v>0</v>
      </c>
      <c r="L197" s="72">
        <v>0</v>
      </c>
      <c r="M197" s="79">
        <v>0</v>
      </c>
      <c r="N197" s="87">
        <v>5949</v>
      </c>
      <c r="O197" s="88">
        <v>2561</v>
      </c>
      <c r="P197" s="97">
        <v>8510</v>
      </c>
      <c r="Q197" s="47">
        <v>0</v>
      </c>
      <c r="R197" s="48">
        <v>0</v>
      </c>
    </row>
    <row r="198" spans="1:18" x14ac:dyDescent="0.3">
      <c r="A198" s="18">
        <v>1312</v>
      </c>
      <c r="B198" s="18" t="s">
        <v>350</v>
      </c>
      <c r="C198" s="18" t="s">
        <v>352</v>
      </c>
      <c r="D198" s="18" t="s">
        <v>353</v>
      </c>
      <c r="E198" s="18" t="s">
        <v>408</v>
      </c>
      <c r="F198" s="18" t="s">
        <v>409</v>
      </c>
      <c r="G198" s="18" t="s">
        <v>325</v>
      </c>
      <c r="H198" s="19" t="s">
        <v>299</v>
      </c>
      <c r="I198" s="18" t="s">
        <v>448</v>
      </c>
      <c r="J198" s="64" t="s">
        <v>448</v>
      </c>
      <c r="K198" s="57">
        <v>1011391.87</v>
      </c>
      <c r="L198" s="70">
        <v>52941.176470588238</v>
      </c>
      <c r="M198" s="77">
        <v>1064333.0464705883</v>
      </c>
      <c r="N198" s="83">
        <v>22812</v>
      </c>
      <c r="O198" s="84">
        <v>12413</v>
      </c>
      <c r="P198" s="95">
        <v>35225</v>
      </c>
      <c r="Q198" s="43">
        <v>689270.84332397615</v>
      </c>
      <c r="R198" s="44">
        <v>3020311.8957485277</v>
      </c>
    </row>
    <row r="199" spans="1:18" x14ac:dyDescent="0.3">
      <c r="A199" s="14">
        <v>1016</v>
      </c>
      <c r="B199" s="14" t="s">
        <v>350</v>
      </c>
      <c r="C199" s="14" t="s">
        <v>352</v>
      </c>
      <c r="D199" s="14" t="s">
        <v>353</v>
      </c>
      <c r="E199" s="14" t="s">
        <v>484</v>
      </c>
      <c r="F199" s="14" t="s">
        <v>485</v>
      </c>
      <c r="G199" s="14" t="s">
        <v>337</v>
      </c>
      <c r="H199" s="15" t="s">
        <v>310</v>
      </c>
      <c r="I199" s="14" t="s">
        <v>556</v>
      </c>
      <c r="J199" s="65" t="s">
        <v>606</v>
      </c>
      <c r="K199" s="58">
        <v>0</v>
      </c>
      <c r="L199" s="71">
        <v>219794.57400000002</v>
      </c>
      <c r="M199" s="78">
        <v>219794.57400000002</v>
      </c>
      <c r="N199" s="85">
        <v>1968</v>
      </c>
      <c r="O199" s="86">
        <v>718</v>
      </c>
      <c r="P199" s="96">
        <v>2686</v>
      </c>
      <c r="Q199" s="45">
        <v>161040.8494534624</v>
      </c>
      <c r="R199" s="46">
        <v>822239.86875208933</v>
      </c>
    </row>
    <row r="200" spans="1:18" x14ac:dyDescent="0.3">
      <c r="A200" s="18">
        <v>309</v>
      </c>
      <c r="B200" s="18" t="s">
        <v>350</v>
      </c>
      <c r="C200" s="18" t="s">
        <v>352</v>
      </c>
      <c r="D200" s="18" t="s">
        <v>353</v>
      </c>
      <c r="E200" s="18" t="s">
        <v>408</v>
      </c>
      <c r="F200" s="18" t="s">
        <v>409</v>
      </c>
      <c r="G200" s="18" t="s">
        <v>326</v>
      </c>
      <c r="H200" s="19">
        <v>119</v>
      </c>
      <c r="I200" s="18" t="s">
        <v>463</v>
      </c>
      <c r="J200" s="64" t="s">
        <v>468</v>
      </c>
      <c r="K200" s="57">
        <v>161199.34</v>
      </c>
      <c r="L200" s="70">
        <v>425629.25624999998</v>
      </c>
      <c r="M200" s="77">
        <v>586828.59624999994</v>
      </c>
      <c r="N200" s="83">
        <v>1817</v>
      </c>
      <c r="O200" s="84">
        <v>741</v>
      </c>
      <c r="P200" s="95">
        <v>2558</v>
      </c>
      <c r="Q200" s="43">
        <v>416836.41883747064</v>
      </c>
      <c r="R200" s="44">
        <v>2025786.1662719296</v>
      </c>
    </row>
    <row r="201" spans="1:18" x14ac:dyDescent="0.3">
      <c r="A201" s="18">
        <v>1313</v>
      </c>
      <c r="B201" s="18" t="s">
        <v>350</v>
      </c>
      <c r="C201" s="18" t="s">
        <v>352</v>
      </c>
      <c r="D201" s="18" t="s">
        <v>353</v>
      </c>
      <c r="E201" s="18" t="s">
        <v>408</v>
      </c>
      <c r="F201" s="18" t="s">
        <v>409</v>
      </c>
      <c r="G201" s="18" t="s">
        <v>325</v>
      </c>
      <c r="H201" s="19" t="s">
        <v>299</v>
      </c>
      <c r="I201" s="18" t="s">
        <v>448</v>
      </c>
      <c r="J201" s="64" t="s">
        <v>454</v>
      </c>
      <c r="K201" s="57">
        <v>356803.93</v>
      </c>
      <c r="L201" s="70">
        <v>52941.176470588238</v>
      </c>
      <c r="M201" s="77">
        <v>409745.10647058825</v>
      </c>
      <c r="N201" s="83">
        <v>6392</v>
      </c>
      <c r="O201" s="84">
        <v>2459</v>
      </c>
      <c r="P201" s="95">
        <v>8851</v>
      </c>
      <c r="Q201" s="43">
        <v>295909.0182533047</v>
      </c>
      <c r="R201" s="44">
        <v>1474849.100191613</v>
      </c>
    </row>
    <row r="202" spans="1:18" x14ac:dyDescent="0.3">
      <c r="A202" s="14">
        <v>508</v>
      </c>
      <c r="B202" s="14" t="s">
        <v>350</v>
      </c>
      <c r="C202" s="14" t="s">
        <v>352</v>
      </c>
      <c r="D202" s="14" t="s">
        <v>353</v>
      </c>
      <c r="E202" s="14" t="s">
        <v>484</v>
      </c>
      <c r="F202" s="14" t="s">
        <v>485</v>
      </c>
      <c r="G202" s="14" t="s">
        <v>328</v>
      </c>
      <c r="H202" s="15" t="s">
        <v>306</v>
      </c>
      <c r="I202" s="14" t="s">
        <v>486</v>
      </c>
      <c r="J202" s="65" t="s">
        <v>490</v>
      </c>
      <c r="K202" s="58">
        <v>0</v>
      </c>
      <c r="L202" s="71">
        <v>369731.88500000001</v>
      </c>
      <c r="M202" s="78">
        <v>369731.88500000001</v>
      </c>
      <c r="N202" s="85">
        <v>411</v>
      </c>
      <c r="O202" s="86">
        <v>138</v>
      </c>
      <c r="P202" s="96">
        <v>549</v>
      </c>
      <c r="Q202" s="45">
        <v>276793.81554644811</v>
      </c>
      <c r="R202" s="46">
        <v>1470889.8903260869</v>
      </c>
    </row>
    <row r="203" spans="1:18" x14ac:dyDescent="0.3">
      <c r="A203" s="14">
        <v>710</v>
      </c>
      <c r="B203" s="14" t="s">
        <v>350</v>
      </c>
      <c r="C203" s="14" t="s">
        <v>352</v>
      </c>
      <c r="D203" s="14" t="s">
        <v>353</v>
      </c>
      <c r="E203" s="14" t="s">
        <v>354</v>
      </c>
      <c r="F203" s="14" t="s">
        <v>355</v>
      </c>
      <c r="G203" s="14" t="s">
        <v>319</v>
      </c>
      <c r="H203" s="15">
        <v>187</v>
      </c>
      <c r="I203" s="14" t="s">
        <v>356</v>
      </c>
      <c r="J203" s="65" t="s">
        <v>365</v>
      </c>
      <c r="K203" s="58">
        <v>152488.95000000001</v>
      </c>
      <c r="L203" s="71">
        <v>40190.05071428571</v>
      </c>
      <c r="M203" s="78">
        <v>192679.00071428571</v>
      </c>
      <c r="N203" s="85">
        <v>478</v>
      </c>
      <c r="O203" s="86">
        <v>120</v>
      </c>
      <c r="P203" s="96">
        <v>598</v>
      </c>
      <c r="Q203" s="45">
        <v>154014.31829670328</v>
      </c>
      <c r="R203" s="46">
        <v>960183.68689285708</v>
      </c>
    </row>
    <row r="204" spans="1:18" x14ac:dyDescent="0.3">
      <c r="A204" s="14">
        <v>711</v>
      </c>
      <c r="B204" s="14" t="s">
        <v>350</v>
      </c>
      <c r="C204" s="14" t="s">
        <v>352</v>
      </c>
      <c r="D204" s="14" t="s">
        <v>353</v>
      </c>
      <c r="E204" s="14" t="s">
        <v>354</v>
      </c>
      <c r="F204" s="14" t="s">
        <v>355</v>
      </c>
      <c r="G204" s="14" t="s">
        <v>319</v>
      </c>
      <c r="H204" s="15">
        <v>187</v>
      </c>
      <c r="I204" s="14" t="s">
        <v>356</v>
      </c>
      <c r="J204" s="65" t="s">
        <v>366</v>
      </c>
      <c r="K204" s="58">
        <v>316531.5</v>
      </c>
      <c r="L204" s="71">
        <v>40190.05071428571</v>
      </c>
      <c r="M204" s="78">
        <v>356721.55071428569</v>
      </c>
      <c r="N204" s="85">
        <v>907</v>
      </c>
      <c r="O204" s="86">
        <v>316</v>
      </c>
      <c r="P204" s="96">
        <v>1223</v>
      </c>
      <c r="Q204" s="45">
        <v>264551.4689271113</v>
      </c>
      <c r="R204" s="46">
        <v>1380602.7105176311</v>
      </c>
    </row>
    <row r="205" spans="1:18" x14ac:dyDescent="0.3">
      <c r="A205" s="14">
        <v>1813</v>
      </c>
      <c r="B205" s="14" t="s">
        <v>350</v>
      </c>
      <c r="C205" s="14" t="s">
        <v>352</v>
      </c>
      <c r="D205" s="14" t="s">
        <v>353</v>
      </c>
      <c r="E205" s="14" t="s">
        <v>408</v>
      </c>
      <c r="F205" s="14" t="s">
        <v>409</v>
      </c>
      <c r="G205" s="14" t="s">
        <v>338</v>
      </c>
      <c r="H205" s="15" t="s">
        <v>296</v>
      </c>
      <c r="I205" s="14" t="s">
        <v>513</v>
      </c>
      <c r="J205" s="65" t="s">
        <v>617</v>
      </c>
      <c r="K205" s="58">
        <v>0</v>
      </c>
      <c r="L205" s="71">
        <v>608447.2854545454</v>
      </c>
      <c r="M205" s="78">
        <v>608447.2854545454</v>
      </c>
      <c r="N205" s="85">
        <v>783</v>
      </c>
      <c r="O205" s="86">
        <v>327</v>
      </c>
      <c r="P205" s="96">
        <v>1110</v>
      </c>
      <c r="Q205" s="45">
        <v>429202.00406388205</v>
      </c>
      <c r="R205" s="46">
        <v>2065371.5194328604</v>
      </c>
    </row>
    <row r="206" spans="1:18" x14ac:dyDescent="0.3">
      <c r="A206" s="30">
        <v>1709</v>
      </c>
      <c r="B206" s="30" t="s">
        <v>350</v>
      </c>
      <c r="C206" s="30" t="s">
        <v>352</v>
      </c>
      <c r="D206" s="30" t="s">
        <v>353</v>
      </c>
      <c r="E206" s="30" t="s">
        <v>408</v>
      </c>
      <c r="F206" s="30" t="s">
        <v>409</v>
      </c>
      <c r="G206" s="30" t="s">
        <v>323</v>
      </c>
      <c r="H206" s="31" t="s">
        <v>300</v>
      </c>
      <c r="I206" s="30" t="s">
        <v>420</v>
      </c>
      <c r="J206" s="68" t="s">
        <v>424</v>
      </c>
      <c r="K206" s="61">
        <v>335163.62</v>
      </c>
      <c r="L206" s="74">
        <v>29750</v>
      </c>
      <c r="M206" s="81">
        <v>364913.62</v>
      </c>
      <c r="N206" s="91">
        <v>443</v>
      </c>
      <c r="O206" s="92">
        <v>161</v>
      </c>
      <c r="P206" s="99">
        <v>604</v>
      </c>
      <c r="Q206" s="51">
        <v>267643.59877483442</v>
      </c>
      <c r="R206" s="52">
        <v>1368992.7110559007</v>
      </c>
    </row>
    <row r="207" spans="1:18" x14ac:dyDescent="0.3">
      <c r="A207" s="14">
        <v>1414</v>
      </c>
      <c r="B207" s="14" t="s">
        <v>350</v>
      </c>
      <c r="C207" s="14" t="s">
        <v>352</v>
      </c>
      <c r="D207" s="14" t="s">
        <v>353</v>
      </c>
      <c r="E207" s="14" t="s">
        <v>354</v>
      </c>
      <c r="F207" s="14" t="s">
        <v>355</v>
      </c>
      <c r="G207" s="14" t="s">
        <v>332</v>
      </c>
      <c r="H207" s="15">
        <v>185</v>
      </c>
      <c r="I207" s="14" t="s">
        <v>532</v>
      </c>
      <c r="J207" s="65" t="s">
        <v>541</v>
      </c>
      <c r="K207" s="58">
        <v>406575.59</v>
      </c>
      <c r="L207" s="71">
        <v>330088.81818181818</v>
      </c>
      <c r="M207" s="78">
        <v>736664.4081818182</v>
      </c>
      <c r="N207" s="85">
        <v>1864</v>
      </c>
      <c r="O207" s="86">
        <v>856</v>
      </c>
      <c r="P207" s="96">
        <v>2720</v>
      </c>
      <c r="Q207" s="45">
        <v>504831.78560695186</v>
      </c>
      <c r="R207" s="46">
        <v>2340802.792353441</v>
      </c>
    </row>
    <row r="208" spans="1:18" x14ac:dyDescent="0.3">
      <c r="A208" s="18">
        <v>1710</v>
      </c>
      <c r="B208" s="18" t="s">
        <v>350</v>
      </c>
      <c r="C208" s="18" t="s">
        <v>352</v>
      </c>
      <c r="D208" s="18" t="s">
        <v>353</v>
      </c>
      <c r="E208" s="18" t="s">
        <v>408</v>
      </c>
      <c r="F208" s="18" t="s">
        <v>409</v>
      </c>
      <c r="G208" s="18" t="s">
        <v>331</v>
      </c>
      <c r="H208" s="19" t="s">
        <v>301</v>
      </c>
      <c r="I208" s="18" t="s">
        <v>420</v>
      </c>
      <c r="J208" s="64" t="s">
        <v>524</v>
      </c>
      <c r="K208" s="57">
        <v>258560.65</v>
      </c>
      <c r="L208" s="70">
        <v>11835.449999999999</v>
      </c>
      <c r="M208" s="77">
        <v>270396.09999999998</v>
      </c>
      <c r="N208" s="83">
        <v>382</v>
      </c>
      <c r="O208" s="84">
        <v>146</v>
      </c>
      <c r="P208" s="95">
        <v>528</v>
      </c>
      <c r="Q208" s="43">
        <v>195627.48143939392</v>
      </c>
      <c r="R208" s="44">
        <v>977870.82739726023</v>
      </c>
    </row>
    <row r="209" spans="1:18" x14ac:dyDescent="0.3">
      <c r="A209" s="14">
        <v>911</v>
      </c>
      <c r="B209" s="14" t="s">
        <v>350</v>
      </c>
      <c r="C209" s="14" t="s">
        <v>352</v>
      </c>
      <c r="D209" s="14" t="s">
        <v>353</v>
      </c>
      <c r="E209" s="14" t="s">
        <v>484</v>
      </c>
      <c r="F209" s="14" t="s">
        <v>485</v>
      </c>
      <c r="G209" s="14" t="s">
        <v>329</v>
      </c>
      <c r="H209" s="15" t="s">
        <v>312</v>
      </c>
      <c r="I209" s="14" t="s">
        <v>492</v>
      </c>
      <c r="J209" s="65" t="s">
        <v>504</v>
      </c>
      <c r="K209" s="58">
        <v>0</v>
      </c>
      <c r="L209" s="71">
        <v>91594.23133333333</v>
      </c>
      <c r="M209" s="78">
        <v>91594.23133333333</v>
      </c>
      <c r="N209" s="85">
        <v>524</v>
      </c>
      <c r="O209" s="86">
        <v>162</v>
      </c>
      <c r="P209" s="96">
        <v>686</v>
      </c>
      <c r="Q209" s="45">
        <v>69964.106732750239</v>
      </c>
      <c r="R209" s="46">
        <v>387861.99194238678</v>
      </c>
    </row>
    <row r="210" spans="1:18" x14ac:dyDescent="0.3">
      <c r="A210" s="14">
        <v>1415</v>
      </c>
      <c r="B210" s="14" t="s">
        <v>350</v>
      </c>
      <c r="C210" s="14" t="s">
        <v>352</v>
      </c>
      <c r="D210" s="14" t="s">
        <v>353</v>
      </c>
      <c r="E210" s="14" t="s">
        <v>354</v>
      </c>
      <c r="F210" s="14" t="s">
        <v>355</v>
      </c>
      <c r="G210" s="14" t="s">
        <v>332</v>
      </c>
      <c r="H210" s="15">
        <v>185</v>
      </c>
      <c r="I210" s="14" t="s">
        <v>532</v>
      </c>
      <c r="J210" s="65" t="s">
        <v>542</v>
      </c>
      <c r="K210" s="58">
        <v>0</v>
      </c>
      <c r="L210" s="71">
        <v>330088.81818181818</v>
      </c>
      <c r="M210" s="78">
        <v>330088.81818181818</v>
      </c>
      <c r="N210" s="85">
        <v>1771</v>
      </c>
      <c r="O210" s="86">
        <v>911</v>
      </c>
      <c r="P210" s="96">
        <v>2682</v>
      </c>
      <c r="Q210" s="45">
        <v>217966.92654735272</v>
      </c>
      <c r="R210" s="46">
        <v>971787.27811595658</v>
      </c>
    </row>
    <row r="211" spans="1:18" x14ac:dyDescent="0.3">
      <c r="A211" s="18">
        <v>1814</v>
      </c>
      <c r="B211" s="18" t="s">
        <v>350</v>
      </c>
      <c r="C211" s="18" t="s">
        <v>352</v>
      </c>
      <c r="D211" s="18" t="s">
        <v>353</v>
      </c>
      <c r="E211" s="18" t="s">
        <v>484</v>
      </c>
      <c r="F211" s="18" t="s">
        <v>485</v>
      </c>
      <c r="G211" s="18" t="s">
        <v>340</v>
      </c>
      <c r="H211" s="19" t="s">
        <v>316</v>
      </c>
      <c r="I211" s="18" t="s">
        <v>513</v>
      </c>
      <c r="J211" s="64" t="s">
        <v>633</v>
      </c>
      <c r="K211" s="57">
        <v>0</v>
      </c>
      <c r="L211" s="70">
        <v>341568.78571428574</v>
      </c>
      <c r="M211" s="77">
        <v>341568.78571428574</v>
      </c>
      <c r="N211" s="83">
        <v>786</v>
      </c>
      <c r="O211" s="84">
        <v>264</v>
      </c>
      <c r="P211" s="95">
        <v>1050</v>
      </c>
      <c r="Q211" s="43">
        <v>255688.63387755104</v>
      </c>
      <c r="R211" s="44">
        <v>1358512.2159090911</v>
      </c>
    </row>
    <row r="212" spans="1:18" x14ac:dyDescent="0.3">
      <c r="A212" s="18">
        <v>109</v>
      </c>
      <c r="B212" s="18" t="s">
        <v>350</v>
      </c>
      <c r="C212" s="18" t="s">
        <v>352</v>
      </c>
      <c r="D212" s="18" t="s">
        <v>353</v>
      </c>
      <c r="E212" s="18" t="s">
        <v>408</v>
      </c>
      <c r="F212" s="18" t="s">
        <v>409</v>
      </c>
      <c r="G212" s="18" t="s">
        <v>325</v>
      </c>
      <c r="H212" s="19" t="s">
        <v>299</v>
      </c>
      <c r="I212" s="18" t="s">
        <v>445</v>
      </c>
      <c r="J212" s="64" t="s">
        <v>455</v>
      </c>
      <c r="K212" s="57">
        <v>754661.2</v>
      </c>
      <c r="L212" s="70">
        <v>52941.176470588238</v>
      </c>
      <c r="M212" s="77">
        <v>807602.37647058815</v>
      </c>
      <c r="N212" s="83">
        <v>10344</v>
      </c>
      <c r="O212" s="84">
        <v>2584</v>
      </c>
      <c r="P212" s="95">
        <v>12928</v>
      </c>
      <c r="Q212" s="43">
        <v>646181.85196563764</v>
      </c>
      <c r="R212" s="44">
        <v>4040512.1993079577</v>
      </c>
    </row>
    <row r="213" spans="1:18" x14ac:dyDescent="0.3">
      <c r="A213" s="18">
        <v>1711</v>
      </c>
      <c r="B213" s="18" t="s">
        <v>350</v>
      </c>
      <c r="C213" s="18" t="s">
        <v>352</v>
      </c>
      <c r="D213" s="18" t="s">
        <v>353</v>
      </c>
      <c r="E213" s="18" t="s">
        <v>408</v>
      </c>
      <c r="F213" s="18" t="s">
        <v>409</v>
      </c>
      <c r="G213" s="18" t="s">
        <v>331</v>
      </c>
      <c r="H213" s="19" t="s">
        <v>301</v>
      </c>
      <c r="I213" s="18" t="s">
        <v>420</v>
      </c>
      <c r="J213" s="64" t="s">
        <v>525</v>
      </c>
      <c r="K213" s="57">
        <v>231085.52</v>
      </c>
      <c r="L213" s="70">
        <v>11835.449999999999</v>
      </c>
      <c r="M213" s="77">
        <v>242920.97</v>
      </c>
      <c r="N213" s="83">
        <v>322</v>
      </c>
      <c r="O213" s="84"/>
      <c r="P213" s="95">
        <v>322</v>
      </c>
      <c r="Q213" s="43">
        <v>242920.97</v>
      </c>
      <c r="R213" s="44" t="s">
        <v>643</v>
      </c>
    </row>
    <row r="214" spans="1:18" x14ac:dyDescent="0.3">
      <c r="A214" s="14">
        <v>1416</v>
      </c>
      <c r="B214" s="14" t="s">
        <v>350</v>
      </c>
      <c r="C214" s="14" t="s">
        <v>352</v>
      </c>
      <c r="D214" s="14" t="s">
        <v>353</v>
      </c>
      <c r="E214" s="14" t="s">
        <v>354</v>
      </c>
      <c r="F214" s="14" t="s">
        <v>355</v>
      </c>
      <c r="G214" s="14" t="s">
        <v>332</v>
      </c>
      <c r="H214" s="15">
        <v>185</v>
      </c>
      <c r="I214" s="14" t="s">
        <v>532</v>
      </c>
      <c r="J214" s="65" t="s">
        <v>532</v>
      </c>
      <c r="K214" s="58">
        <v>0</v>
      </c>
      <c r="L214" s="71">
        <v>330088.81818181818</v>
      </c>
      <c r="M214" s="78">
        <v>330088.81818181818</v>
      </c>
      <c r="N214" s="85">
        <v>5266</v>
      </c>
      <c r="O214" s="86">
        <v>2426</v>
      </c>
      <c r="P214" s="96">
        <v>7692</v>
      </c>
      <c r="Q214" s="45">
        <v>225981.24240060509</v>
      </c>
      <c r="R214" s="46">
        <v>1046596.5331634565</v>
      </c>
    </row>
    <row r="215" spans="1:18" x14ac:dyDescent="0.3">
      <c r="A215" s="20">
        <v>1509</v>
      </c>
      <c r="B215" s="20" t="s">
        <v>350</v>
      </c>
      <c r="C215" s="20" t="s">
        <v>352</v>
      </c>
      <c r="D215" s="20" t="s">
        <v>353</v>
      </c>
      <c r="E215" s="20" t="s">
        <v>354</v>
      </c>
      <c r="F215" s="20" t="s">
        <v>355</v>
      </c>
      <c r="G215" s="20" t="s">
        <v>320</v>
      </c>
      <c r="H215" s="21">
        <v>181</v>
      </c>
      <c r="I215" s="20" t="s">
        <v>370</v>
      </c>
      <c r="J215" s="66" t="s">
        <v>375</v>
      </c>
      <c r="K215" s="59">
        <v>596901.44999999995</v>
      </c>
      <c r="L215" s="72">
        <v>0</v>
      </c>
      <c r="M215" s="79">
        <v>596901.44999999995</v>
      </c>
      <c r="N215" s="87">
        <v>2332</v>
      </c>
      <c r="O215" s="88">
        <v>579</v>
      </c>
      <c r="P215" s="97">
        <v>2911</v>
      </c>
      <c r="Q215" s="47">
        <v>478177.32098935067</v>
      </c>
      <c r="R215" s="48">
        <v>3001001.9360103626</v>
      </c>
    </row>
    <row r="216" spans="1:18" x14ac:dyDescent="0.3">
      <c r="A216" s="18">
        <v>1314</v>
      </c>
      <c r="B216" s="18" t="s">
        <v>350</v>
      </c>
      <c r="C216" s="18" t="s">
        <v>352</v>
      </c>
      <c r="D216" s="18" t="s">
        <v>353</v>
      </c>
      <c r="E216" s="18" t="s">
        <v>408</v>
      </c>
      <c r="F216" s="18" t="s">
        <v>409</v>
      </c>
      <c r="G216" s="18" t="s">
        <v>325</v>
      </c>
      <c r="H216" s="19" t="s">
        <v>299</v>
      </c>
      <c r="I216" s="18" t="s">
        <v>448</v>
      </c>
      <c r="J216" s="64" t="s">
        <v>456</v>
      </c>
      <c r="K216" s="57">
        <v>354996.6</v>
      </c>
      <c r="L216" s="70">
        <v>52941.176470588238</v>
      </c>
      <c r="M216" s="77">
        <v>407937.77647058823</v>
      </c>
      <c r="N216" s="83">
        <v>5646</v>
      </c>
      <c r="O216" s="84">
        <v>2835</v>
      </c>
      <c r="P216" s="95">
        <v>8481</v>
      </c>
      <c r="Q216" s="43">
        <v>271573.71606566932</v>
      </c>
      <c r="R216" s="44">
        <v>1220359.8879178339</v>
      </c>
    </row>
    <row r="217" spans="1:18" x14ac:dyDescent="0.3">
      <c r="A217" s="20">
        <v>812</v>
      </c>
      <c r="B217" s="20" t="s">
        <v>350</v>
      </c>
      <c r="C217" s="20" t="s">
        <v>352</v>
      </c>
      <c r="D217" s="20" t="s">
        <v>353</v>
      </c>
      <c r="E217" s="20" t="s">
        <v>321</v>
      </c>
      <c r="F217" s="20" t="s">
        <v>377</v>
      </c>
      <c r="G217" s="20" t="s">
        <v>321</v>
      </c>
      <c r="H217" s="21">
        <v>150</v>
      </c>
      <c r="I217" s="20" t="s">
        <v>378</v>
      </c>
      <c r="J217" s="66" t="s">
        <v>388</v>
      </c>
      <c r="K217" s="59">
        <v>0</v>
      </c>
      <c r="L217" s="72">
        <v>0</v>
      </c>
      <c r="M217" s="79">
        <v>0</v>
      </c>
      <c r="N217" s="87">
        <v>1032</v>
      </c>
      <c r="O217" s="88">
        <v>306</v>
      </c>
      <c r="P217" s="97">
        <v>1338</v>
      </c>
      <c r="Q217" s="47">
        <v>0</v>
      </c>
      <c r="R217" s="48">
        <v>0</v>
      </c>
    </row>
    <row r="218" spans="1:18" x14ac:dyDescent="0.3">
      <c r="A218" s="18">
        <v>116</v>
      </c>
      <c r="B218" s="18" t="s">
        <v>350</v>
      </c>
      <c r="C218" s="18" t="s">
        <v>352</v>
      </c>
      <c r="D218" s="18" t="s">
        <v>353</v>
      </c>
      <c r="E218" s="18" t="s">
        <v>408</v>
      </c>
      <c r="F218" s="18" t="s">
        <v>409</v>
      </c>
      <c r="G218" s="18" t="s">
        <v>325</v>
      </c>
      <c r="H218" s="19" t="s">
        <v>299</v>
      </c>
      <c r="I218" s="18" t="s">
        <v>445</v>
      </c>
      <c r="J218" s="64" t="s">
        <v>457</v>
      </c>
      <c r="K218" s="57">
        <v>109097</v>
      </c>
      <c r="L218" s="70">
        <v>52941.176470588238</v>
      </c>
      <c r="M218" s="77">
        <v>162038.17647058825</v>
      </c>
      <c r="N218" s="83">
        <v>3081</v>
      </c>
      <c r="O218" s="84">
        <v>1632</v>
      </c>
      <c r="P218" s="95">
        <v>4713</v>
      </c>
      <c r="Q218" s="43">
        <v>105928.20320515223</v>
      </c>
      <c r="R218" s="44">
        <v>467944.80741782009</v>
      </c>
    </row>
    <row r="219" spans="1:18" x14ac:dyDescent="0.3">
      <c r="A219" s="18">
        <v>1815</v>
      </c>
      <c r="B219" s="18" t="s">
        <v>350</v>
      </c>
      <c r="C219" s="18" t="s">
        <v>352</v>
      </c>
      <c r="D219" s="18" t="s">
        <v>353</v>
      </c>
      <c r="E219" s="18" t="s">
        <v>408</v>
      </c>
      <c r="F219" s="18" t="s">
        <v>409</v>
      </c>
      <c r="G219" s="18" t="s">
        <v>331</v>
      </c>
      <c r="H219" s="19" t="s">
        <v>301</v>
      </c>
      <c r="I219" s="18" t="s">
        <v>513</v>
      </c>
      <c r="J219" s="64" t="s">
        <v>526</v>
      </c>
      <c r="K219" s="57">
        <v>313575.53000000003</v>
      </c>
      <c r="L219" s="70">
        <v>11835.449999999999</v>
      </c>
      <c r="M219" s="77">
        <v>325410.98000000004</v>
      </c>
      <c r="N219" s="83">
        <v>532</v>
      </c>
      <c r="O219" s="84">
        <v>185</v>
      </c>
      <c r="P219" s="95">
        <v>717</v>
      </c>
      <c r="Q219" s="43">
        <v>241448.59324965134</v>
      </c>
      <c r="R219" s="44">
        <v>1261187.4197837838</v>
      </c>
    </row>
    <row r="220" spans="1:18" x14ac:dyDescent="0.3">
      <c r="A220" s="18">
        <v>1816</v>
      </c>
      <c r="B220" s="18" t="s">
        <v>350</v>
      </c>
      <c r="C220" s="18" t="s">
        <v>352</v>
      </c>
      <c r="D220" s="18" t="s">
        <v>353</v>
      </c>
      <c r="E220" s="18" t="s">
        <v>484</v>
      </c>
      <c r="F220" s="18" t="s">
        <v>485</v>
      </c>
      <c r="G220" s="18" t="s">
        <v>340</v>
      </c>
      <c r="H220" s="19" t="s">
        <v>316</v>
      </c>
      <c r="I220" s="18" t="s">
        <v>513</v>
      </c>
      <c r="J220" s="64" t="s">
        <v>634</v>
      </c>
      <c r="K220" s="57">
        <v>0</v>
      </c>
      <c r="L220" s="70">
        <v>341568.78571428574</v>
      </c>
      <c r="M220" s="77">
        <v>341568.78571428574</v>
      </c>
      <c r="N220" s="83">
        <v>1071</v>
      </c>
      <c r="O220" s="84">
        <v>543</v>
      </c>
      <c r="P220" s="95">
        <v>1614</v>
      </c>
      <c r="Q220" s="43">
        <v>226654.38011152419</v>
      </c>
      <c r="R220" s="44">
        <v>1015270.7553275453</v>
      </c>
    </row>
    <row r="221" spans="1:18" x14ac:dyDescent="0.3">
      <c r="A221" s="18">
        <v>1417</v>
      </c>
      <c r="B221" s="18" t="s">
        <v>350</v>
      </c>
      <c r="C221" s="18" t="s">
        <v>352</v>
      </c>
      <c r="D221" s="18" t="s">
        <v>353</v>
      </c>
      <c r="E221" s="18" t="s">
        <v>484</v>
      </c>
      <c r="F221" s="18" t="s">
        <v>485</v>
      </c>
      <c r="G221" s="18" t="s">
        <v>333</v>
      </c>
      <c r="H221" s="19" t="s">
        <v>308</v>
      </c>
      <c r="I221" s="18" t="s">
        <v>532</v>
      </c>
      <c r="J221" s="64" t="s">
        <v>550</v>
      </c>
      <c r="K221" s="57">
        <v>0</v>
      </c>
      <c r="L221" s="70">
        <v>292092.53769230773</v>
      </c>
      <c r="M221" s="77">
        <v>292092.53769230773</v>
      </c>
      <c r="N221" s="83">
        <v>295</v>
      </c>
      <c r="O221" s="84">
        <v>64</v>
      </c>
      <c r="P221" s="95">
        <v>359</v>
      </c>
      <c r="Q221" s="43">
        <v>240020.33041568464</v>
      </c>
      <c r="R221" s="44">
        <v>1638456.5786177886</v>
      </c>
    </row>
    <row r="222" spans="1:18" x14ac:dyDescent="0.3">
      <c r="A222" s="18">
        <v>1817</v>
      </c>
      <c r="B222" s="18" t="s">
        <v>350</v>
      </c>
      <c r="C222" s="18" t="s">
        <v>352</v>
      </c>
      <c r="D222" s="18" t="s">
        <v>353</v>
      </c>
      <c r="E222" s="18" t="s">
        <v>484</v>
      </c>
      <c r="F222" s="18" t="s">
        <v>485</v>
      </c>
      <c r="G222" s="18" t="s">
        <v>340</v>
      </c>
      <c r="H222" s="19" t="s">
        <v>316</v>
      </c>
      <c r="I222" s="18" t="s">
        <v>513</v>
      </c>
      <c r="J222" s="64" t="s">
        <v>635</v>
      </c>
      <c r="K222" s="57">
        <v>0</v>
      </c>
      <c r="L222" s="70">
        <v>341568.78571428574</v>
      </c>
      <c r="M222" s="77">
        <v>341568.78571428574</v>
      </c>
      <c r="N222" s="83">
        <v>823</v>
      </c>
      <c r="O222" s="84">
        <v>268</v>
      </c>
      <c r="P222" s="95">
        <v>1091</v>
      </c>
      <c r="Q222" s="43">
        <v>257663.7127798874</v>
      </c>
      <c r="R222" s="44">
        <v>1390490.8403518123</v>
      </c>
    </row>
    <row r="223" spans="1:18" x14ac:dyDescent="0.3">
      <c r="A223" s="14">
        <v>912</v>
      </c>
      <c r="B223" s="14" t="s">
        <v>350</v>
      </c>
      <c r="C223" s="14" t="s">
        <v>352</v>
      </c>
      <c r="D223" s="14" t="s">
        <v>353</v>
      </c>
      <c r="E223" s="14" t="s">
        <v>484</v>
      </c>
      <c r="F223" s="14" t="s">
        <v>485</v>
      </c>
      <c r="G223" s="14" t="s">
        <v>329</v>
      </c>
      <c r="H223" s="15" t="s">
        <v>312</v>
      </c>
      <c r="I223" s="14" t="s">
        <v>492</v>
      </c>
      <c r="J223" s="65" t="s">
        <v>505</v>
      </c>
      <c r="K223" s="58">
        <v>0</v>
      </c>
      <c r="L223" s="71">
        <v>91594.23133333333</v>
      </c>
      <c r="M223" s="78">
        <v>91594.23133333333</v>
      </c>
      <c r="N223" s="85">
        <v>1379</v>
      </c>
      <c r="O223" s="86">
        <v>590</v>
      </c>
      <c r="P223" s="96">
        <v>1969</v>
      </c>
      <c r="Q223" s="45">
        <v>64148.524636194343</v>
      </c>
      <c r="R223" s="46">
        <v>305676.34151751408</v>
      </c>
    </row>
    <row r="224" spans="1:18" x14ac:dyDescent="0.3">
      <c r="A224" s="20">
        <v>1510</v>
      </c>
      <c r="B224" s="20" t="s">
        <v>350</v>
      </c>
      <c r="C224" s="20" t="s">
        <v>352</v>
      </c>
      <c r="D224" s="20" t="s">
        <v>353</v>
      </c>
      <c r="E224" s="20" t="s">
        <v>427</v>
      </c>
      <c r="F224" s="20" t="s">
        <v>428</v>
      </c>
      <c r="G224" s="20" t="s">
        <v>324</v>
      </c>
      <c r="H224" s="21">
        <v>170</v>
      </c>
      <c r="I224" s="20" t="s">
        <v>370</v>
      </c>
      <c r="J224" s="66" t="s">
        <v>441</v>
      </c>
      <c r="K224" s="59">
        <v>499277.4</v>
      </c>
      <c r="L224" s="72">
        <v>0</v>
      </c>
      <c r="M224" s="79">
        <v>499277.4</v>
      </c>
      <c r="N224" s="87">
        <v>15328</v>
      </c>
      <c r="O224" s="88">
        <v>4222</v>
      </c>
      <c r="P224" s="97">
        <v>19550</v>
      </c>
      <c r="Q224" s="47">
        <v>391453.91238874686</v>
      </c>
      <c r="R224" s="48">
        <v>2311907.4301279015</v>
      </c>
    </row>
    <row r="225" spans="1:18" x14ac:dyDescent="0.3">
      <c r="A225" s="18">
        <v>1818</v>
      </c>
      <c r="B225" s="18" t="s">
        <v>350</v>
      </c>
      <c r="C225" s="18" t="s">
        <v>352</v>
      </c>
      <c r="D225" s="18" t="s">
        <v>353</v>
      </c>
      <c r="E225" s="18" t="s">
        <v>408</v>
      </c>
      <c r="F225" s="18" t="s">
        <v>409</v>
      </c>
      <c r="G225" s="18" t="s">
        <v>331</v>
      </c>
      <c r="H225" s="19" t="s">
        <v>301</v>
      </c>
      <c r="I225" s="18" t="s">
        <v>513</v>
      </c>
      <c r="J225" s="64" t="s">
        <v>527</v>
      </c>
      <c r="K225" s="57">
        <v>273713.23</v>
      </c>
      <c r="L225" s="70">
        <v>11835.449999999999</v>
      </c>
      <c r="M225" s="77">
        <v>285548.68</v>
      </c>
      <c r="N225" s="83">
        <v>296</v>
      </c>
      <c r="O225" s="84">
        <v>136</v>
      </c>
      <c r="P225" s="95">
        <v>432</v>
      </c>
      <c r="Q225" s="43">
        <v>195653.72518518518</v>
      </c>
      <c r="R225" s="44">
        <v>907036.98352941172</v>
      </c>
    </row>
    <row r="226" spans="1:18" x14ac:dyDescent="0.3">
      <c r="A226" s="18">
        <v>213</v>
      </c>
      <c r="B226" s="18" t="s">
        <v>350</v>
      </c>
      <c r="C226" s="18" t="s">
        <v>352</v>
      </c>
      <c r="D226" s="18" t="s">
        <v>353</v>
      </c>
      <c r="E226" s="18" t="s">
        <v>354</v>
      </c>
      <c r="F226" s="18" t="s">
        <v>355</v>
      </c>
      <c r="G226" s="18" t="s">
        <v>327</v>
      </c>
      <c r="H226" s="19">
        <v>184</v>
      </c>
      <c r="I226" s="18" t="s">
        <v>373</v>
      </c>
      <c r="J226" s="64" t="s">
        <v>482</v>
      </c>
      <c r="K226" s="57">
        <v>475600</v>
      </c>
      <c r="L226" s="70">
        <v>58442.553846153845</v>
      </c>
      <c r="M226" s="77">
        <v>534042.5538461539</v>
      </c>
      <c r="N226" s="83">
        <v>1037</v>
      </c>
      <c r="O226" s="84">
        <v>413</v>
      </c>
      <c r="P226" s="95">
        <v>1450</v>
      </c>
      <c r="Q226" s="43">
        <v>381932.50230238732</v>
      </c>
      <c r="R226" s="44">
        <v>1874967.8040603467</v>
      </c>
    </row>
    <row r="227" spans="1:18" x14ac:dyDescent="0.3">
      <c r="A227" s="18">
        <v>509</v>
      </c>
      <c r="B227" s="18" t="s">
        <v>350</v>
      </c>
      <c r="C227" s="18" t="s">
        <v>352</v>
      </c>
      <c r="D227" s="18" t="s">
        <v>353</v>
      </c>
      <c r="E227" s="18" t="s">
        <v>484</v>
      </c>
      <c r="F227" s="18" t="s">
        <v>485</v>
      </c>
      <c r="G227" s="18" t="s">
        <v>333</v>
      </c>
      <c r="H227" s="19" t="s">
        <v>308</v>
      </c>
      <c r="I227" s="18" t="s">
        <v>486</v>
      </c>
      <c r="J227" s="64" t="s">
        <v>551</v>
      </c>
      <c r="K227" s="57">
        <v>0</v>
      </c>
      <c r="L227" s="70">
        <v>292092.53769230773</v>
      </c>
      <c r="M227" s="77">
        <v>292092.53769230773</v>
      </c>
      <c r="N227" s="83">
        <v>1054</v>
      </c>
      <c r="O227" s="84">
        <v>513</v>
      </c>
      <c r="P227" s="95">
        <v>1567</v>
      </c>
      <c r="Q227" s="43">
        <v>196468.11405723824</v>
      </c>
      <c r="R227" s="44">
        <v>892220.28569950524</v>
      </c>
    </row>
    <row r="228" spans="1:18" x14ac:dyDescent="0.3">
      <c r="A228" s="20">
        <v>1511</v>
      </c>
      <c r="B228" s="20" t="s">
        <v>350</v>
      </c>
      <c r="C228" s="20" t="s">
        <v>352</v>
      </c>
      <c r="D228" s="20" t="s">
        <v>353</v>
      </c>
      <c r="E228" s="20" t="s">
        <v>427</v>
      </c>
      <c r="F228" s="20" t="s">
        <v>428</v>
      </c>
      <c r="G228" s="20" t="s">
        <v>324</v>
      </c>
      <c r="H228" s="21">
        <v>170</v>
      </c>
      <c r="I228" s="20" t="s">
        <v>370</v>
      </c>
      <c r="J228" s="66" t="s">
        <v>442</v>
      </c>
      <c r="K228" s="59">
        <v>374588.51</v>
      </c>
      <c r="L228" s="72">
        <v>0</v>
      </c>
      <c r="M228" s="79">
        <v>374588.51</v>
      </c>
      <c r="N228" s="87">
        <v>5352</v>
      </c>
      <c r="O228" s="88">
        <v>1439</v>
      </c>
      <c r="P228" s="97">
        <v>6791</v>
      </c>
      <c r="Q228" s="47">
        <v>295213.9162892063</v>
      </c>
      <c r="R228" s="48">
        <v>1767776.6305837387</v>
      </c>
    </row>
    <row r="229" spans="1:18" x14ac:dyDescent="0.3">
      <c r="A229" s="20">
        <v>1512</v>
      </c>
      <c r="B229" s="20" t="s">
        <v>350</v>
      </c>
      <c r="C229" s="20" t="s">
        <v>352</v>
      </c>
      <c r="D229" s="20" t="s">
        <v>353</v>
      </c>
      <c r="E229" s="20" t="s">
        <v>427</v>
      </c>
      <c r="F229" s="20" t="s">
        <v>428</v>
      </c>
      <c r="G229" s="20" t="s">
        <v>324</v>
      </c>
      <c r="H229" s="21">
        <v>170</v>
      </c>
      <c r="I229" s="20" t="s">
        <v>370</v>
      </c>
      <c r="J229" s="66" t="s">
        <v>370</v>
      </c>
      <c r="K229" s="59">
        <v>513706.82</v>
      </c>
      <c r="L229" s="72">
        <v>0</v>
      </c>
      <c r="M229" s="79">
        <v>513706.82</v>
      </c>
      <c r="N229" s="87">
        <v>12615</v>
      </c>
      <c r="O229" s="88">
        <v>3848</v>
      </c>
      <c r="P229" s="97">
        <v>16463</v>
      </c>
      <c r="Q229" s="47">
        <v>393634.91066634271</v>
      </c>
      <c r="R229" s="48">
        <v>2197805.4515748443</v>
      </c>
    </row>
    <row r="230" spans="1:18" x14ac:dyDescent="0.3">
      <c r="A230" s="14">
        <v>117</v>
      </c>
      <c r="B230" s="14" t="s">
        <v>350</v>
      </c>
      <c r="C230" s="14" t="s">
        <v>352</v>
      </c>
      <c r="D230" s="14" t="s">
        <v>353</v>
      </c>
      <c r="E230" s="14" t="s">
        <v>484</v>
      </c>
      <c r="F230" s="14" t="s">
        <v>485</v>
      </c>
      <c r="G230" s="14" t="s">
        <v>335</v>
      </c>
      <c r="H230" s="15" t="s">
        <v>304</v>
      </c>
      <c r="I230" s="14" t="s">
        <v>445</v>
      </c>
      <c r="J230" s="65" t="s">
        <v>577</v>
      </c>
      <c r="K230" s="58">
        <v>0</v>
      </c>
      <c r="L230" s="71">
        <v>261614.17909090911</v>
      </c>
      <c r="M230" s="78">
        <v>261614.17909090911</v>
      </c>
      <c r="N230" s="85">
        <v>780</v>
      </c>
      <c r="O230" s="86">
        <v>539</v>
      </c>
      <c r="P230" s="96">
        <v>1319</v>
      </c>
      <c r="Q230" s="45">
        <v>154707.39931077263</v>
      </c>
      <c r="R230" s="46">
        <v>640202.41599426547</v>
      </c>
    </row>
    <row r="231" spans="1:18" x14ac:dyDescent="0.3">
      <c r="A231" s="20">
        <v>813</v>
      </c>
      <c r="B231" s="20" t="s">
        <v>350</v>
      </c>
      <c r="C231" s="20" t="s">
        <v>352</v>
      </c>
      <c r="D231" s="20" t="s">
        <v>353</v>
      </c>
      <c r="E231" s="20" t="s">
        <v>321</v>
      </c>
      <c r="F231" s="20" t="s">
        <v>377</v>
      </c>
      <c r="G231" s="20" t="s">
        <v>321</v>
      </c>
      <c r="H231" s="21">
        <v>150</v>
      </c>
      <c r="I231" s="20" t="s">
        <v>378</v>
      </c>
      <c r="J231" s="66" t="s">
        <v>389</v>
      </c>
      <c r="K231" s="59">
        <v>0</v>
      </c>
      <c r="L231" s="72">
        <v>0</v>
      </c>
      <c r="M231" s="79">
        <v>0</v>
      </c>
      <c r="N231" s="87">
        <v>3112</v>
      </c>
      <c r="O231" s="88">
        <v>863</v>
      </c>
      <c r="P231" s="97">
        <v>3975</v>
      </c>
      <c r="Q231" s="47">
        <v>0</v>
      </c>
      <c r="R231" s="48">
        <v>0</v>
      </c>
    </row>
    <row r="232" spans="1:18" x14ac:dyDescent="0.3">
      <c r="A232" s="20">
        <v>1513</v>
      </c>
      <c r="B232" s="20" t="s">
        <v>350</v>
      </c>
      <c r="C232" s="20" t="s">
        <v>352</v>
      </c>
      <c r="D232" s="20" t="s">
        <v>353</v>
      </c>
      <c r="E232" s="20" t="s">
        <v>354</v>
      </c>
      <c r="F232" s="20" t="s">
        <v>355</v>
      </c>
      <c r="G232" s="20" t="s">
        <v>320</v>
      </c>
      <c r="H232" s="21">
        <v>181</v>
      </c>
      <c r="I232" s="20" t="s">
        <v>370</v>
      </c>
      <c r="J232" s="66" t="s">
        <v>376</v>
      </c>
      <c r="K232" s="59">
        <v>308849.32</v>
      </c>
      <c r="L232" s="72">
        <v>0</v>
      </c>
      <c r="M232" s="79">
        <v>308849.32</v>
      </c>
      <c r="N232" s="87">
        <v>1397</v>
      </c>
      <c r="O232" s="88">
        <v>487</v>
      </c>
      <c r="P232" s="97">
        <v>1884</v>
      </c>
      <c r="Q232" s="47">
        <v>229014.0658386412</v>
      </c>
      <c r="R232" s="48">
        <v>1194809.2790143737</v>
      </c>
    </row>
    <row r="233" spans="1:18" x14ac:dyDescent="0.3">
      <c r="A233" s="20">
        <v>1111</v>
      </c>
      <c r="B233" s="20" t="s">
        <v>350</v>
      </c>
      <c r="C233" s="20" t="s">
        <v>352</v>
      </c>
      <c r="D233" s="20" t="s">
        <v>353</v>
      </c>
      <c r="E233" s="20" t="s">
        <v>427</v>
      </c>
      <c r="F233" s="20" t="s">
        <v>428</v>
      </c>
      <c r="G233" s="20" t="s">
        <v>324</v>
      </c>
      <c r="H233" s="21">
        <v>170</v>
      </c>
      <c r="I233" s="20" t="s">
        <v>427</v>
      </c>
      <c r="J233" s="66" t="s">
        <v>443</v>
      </c>
      <c r="K233" s="59">
        <v>976891.73</v>
      </c>
      <c r="L233" s="72">
        <v>0</v>
      </c>
      <c r="M233" s="79">
        <v>976891.73</v>
      </c>
      <c r="N233" s="87">
        <v>35046</v>
      </c>
      <c r="O233" s="88">
        <v>9877</v>
      </c>
      <c r="P233" s="97">
        <v>44923</v>
      </c>
      <c r="Q233" s="47">
        <v>762107.32964361249</v>
      </c>
      <c r="R233" s="48">
        <v>4443141.3573747091</v>
      </c>
    </row>
    <row r="234" spans="1:18" x14ac:dyDescent="0.3">
      <c r="A234" s="18">
        <v>1112</v>
      </c>
      <c r="B234" s="18" t="s">
        <v>350</v>
      </c>
      <c r="C234" s="18" t="s">
        <v>352</v>
      </c>
      <c r="D234" s="18" t="s">
        <v>353</v>
      </c>
      <c r="E234" s="18" t="s">
        <v>484</v>
      </c>
      <c r="F234" s="18" t="s">
        <v>485</v>
      </c>
      <c r="G234" s="18" t="s">
        <v>334</v>
      </c>
      <c r="H234" s="19" t="s">
        <v>302</v>
      </c>
      <c r="I234" s="18" t="s">
        <v>427</v>
      </c>
      <c r="J234" s="64" t="s">
        <v>567</v>
      </c>
      <c r="K234" s="57">
        <v>0</v>
      </c>
      <c r="L234" s="70">
        <v>313016.76416666666</v>
      </c>
      <c r="M234" s="77">
        <v>313016.76416666666</v>
      </c>
      <c r="N234" s="83">
        <v>1007</v>
      </c>
      <c r="O234" s="84">
        <v>231</v>
      </c>
      <c r="P234" s="95">
        <v>1238</v>
      </c>
      <c r="Q234" s="43">
        <v>254610.56665253095</v>
      </c>
      <c r="R234" s="44">
        <v>1677553.0477849927</v>
      </c>
    </row>
    <row r="235" spans="1:18" x14ac:dyDescent="0.3">
      <c r="A235" s="18">
        <v>615</v>
      </c>
      <c r="B235" s="18" t="s">
        <v>350</v>
      </c>
      <c r="C235" s="18" t="s">
        <v>352</v>
      </c>
      <c r="D235" s="18" t="s">
        <v>353</v>
      </c>
      <c r="E235" s="18" t="s">
        <v>484</v>
      </c>
      <c r="F235" s="18" t="s">
        <v>485</v>
      </c>
      <c r="G235" s="18" t="s">
        <v>336</v>
      </c>
      <c r="H235" s="19" t="s">
        <v>314</v>
      </c>
      <c r="I235" s="18" t="s">
        <v>579</v>
      </c>
      <c r="J235" s="64" t="s">
        <v>595</v>
      </c>
      <c r="K235" s="57">
        <v>0</v>
      </c>
      <c r="L235" s="70">
        <v>331258.91315789474</v>
      </c>
      <c r="M235" s="77">
        <v>331258.91315789474</v>
      </c>
      <c r="N235" s="83">
        <v>1206</v>
      </c>
      <c r="O235" s="84">
        <v>337</v>
      </c>
      <c r="P235" s="95">
        <v>1543</v>
      </c>
      <c r="Q235" s="43">
        <v>258910.07729644916</v>
      </c>
      <c r="R235" s="44">
        <v>1516713.6587615181</v>
      </c>
    </row>
    <row r="236" spans="1:18" x14ac:dyDescent="0.3">
      <c r="A236" s="18">
        <v>1215</v>
      </c>
      <c r="B236" s="18" t="s">
        <v>350</v>
      </c>
      <c r="C236" s="18" t="s">
        <v>352</v>
      </c>
      <c r="D236" s="18" t="s">
        <v>353</v>
      </c>
      <c r="E236" s="18" t="s">
        <v>354</v>
      </c>
      <c r="F236" s="18" t="s">
        <v>355</v>
      </c>
      <c r="G236" s="18" t="s">
        <v>322</v>
      </c>
      <c r="H236" s="19">
        <v>186</v>
      </c>
      <c r="I236" s="18" t="s">
        <v>393</v>
      </c>
      <c r="J236" s="64" t="s">
        <v>407</v>
      </c>
      <c r="K236" s="57">
        <v>0</v>
      </c>
      <c r="L236" s="70">
        <v>30017.989999999998</v>
      </c>
      <c r="M236" s="77">
        <v>30017.989999999998</v>
      </c>
      <c r="N236" s="83">
        <v>341</v>
      </c>
      <c r="O236" s="84">
        <v>131</v>
      </c>
      <c r="P236" s="95">
        <v>472</v>
      </c>
      <c r="Q236" s="43">
        <v>21686.725826271184</v>
      </c>
      <c r="R236" s="44">
        <v>108156.42198473282</v>
      </c>
    </row>
    <row r="237" spans="1:18" x14ac:dyDescent="0.3">
      <c r="A237" s="18">
        <v>616</v>
      </c>
      <c r="B237" s="18" t="s">
        <v>350</v>
      </c>
      <c r="C237" s="18" t="s">
        <v>352</v>
      </c>
      <c r="D237" s="18" t="s">
        <v>353</v>
      </c>
      <c r="E237" s="18" t="s">
        <v>484</v>
      </c>
      <c r="F237" s="18" t="s">
        <v>485</v>
      </c>
      <c r="G237" s="18" t="s">
        <v>336</v>
      </c>
      <c r="H237" s="19" t="s">
        <v>314</v>
      </c>
      <c r="I237" s="18" t="s">
        <v>579</v>
      </c>
      <c r="J237" s="64" t="s">
        <v>596</v>
      </c>
      <c r="K237" s="57">
        <v>0</v>
      </c>
      <c r="L237" s="70">
        <v>331258.91315789474</v>
      </c>
      <c r="M237" s="77">
        <v>331258.91315789474</v>
      </c>
      <c r="N237" s="83">
        <v>761</v>
      </c>
      <c r="O237" s="84">
        <v>289</v>
      </c>
      <c r="P237" s="95">
        <v>1050</v>
      </c>
      <c r="Q237" s="43">
        <v>240083.84086967417</v>
      </c>
      <c r="R237" s="44">
        <v>1203535.8436532507</v>
      </c>
    </row>
    <row r="238" spans="1:18" x14ac:dyDescent="0.3">
      <c r="A238" s="18">
        <v>1819</v>
      </c>
      <c r="B238" s="18" t="s">
        <v>350</v>
      </c>
      <c r="C238" s="18" t="s">
        <v>352</v>
      </c>
      <c r="D238" s="18" t="s">
        <v>353</v>
      </c>
      <c r="E238" s="18" t="s">
        <v>408</v>
      </c>
      <c r="F238" s="18" t="s">
        <v>409</v>
      </c>
      <c r="G238" s="18" t="s">
        <v>331</v>
      </c>
      <c r="H238" s="19" t="s">
        <v>301</v>
      </c>
      <c r="I238" s="18" t="s">
        <v>513</v>
      </c>
      <c r="J238" s="64" t="s">
        <v>528</v>
      </c>
      <c r="K238" s="57">
        <v>260384.58</v>
      </c>
      <c r="L238" s="70">
        <v>11835.449999999999</v>
      </c>
      <c r="M238" s="77">
        <v>272220.02999999997</v>
      </c>
      <c r="N238" s="83">
        <v>289</v>
      </c>
      <c r="O238" s="84">
        <v>63</v>
      </c>
      <c r="P238" s="95">
        <v>352</v>
      </c>
      <c r="Q238" s="43">
        <v>223498.83144886361</v>
      </c>
      <c r="R238" s="44">
        <v>1520975.4057142856</v>
      </c>
    </row>
    <row r="239" spans="1:18" x14ac:dyDescent="0.3">
      <c r="A239" s="18">
        <v>1820</v>
      </c>
      <c r="B239" s="18" t="s">
        <v>350</v>
      </c>
      <c r="C239" s="18" t="s">
        <v>352</v>
      </c>
      <c r="D239" s="18" t="s">
        <v>353</v>
      </c>
      <c r="E239" s="18" t="s">
        <v>408</v>
      </c>
      <c r="F239" s="18" t="s">
        <v>409</v>
      </c>
      <c r="G239" s="18" t="s">
        <v>331</v>
      </c>
      <c r="H239" s="19" t="s">
        <v>301</v>
      </c>
      <c r="I239" s="18" t="s">
        <v>513</v>
      </c>
      <c r="J239" s="64" t="s">
        <v>529</v>
      </c>
      <c r="K239" s="57">
        <v>271538.51</v>
      </c>
      <c r="L239" s="70">
        <v>11835.449999999999</v>
      </c>
      <c r="M239" s="77">
        <v>283373.96000000002</v>
      </c>
      <c r="N239" s="83">
        <v>594</v>
      </c>
      <c r="O239" s="84">
        <v>147</v>
      </c>
      <c r="P239" s="95">
        <v>741</v>
      </c>
      <c r="Q239" s="43">
        <v>227158.07319838059</v>
      </c>
      <c r="R239" s="44">
        <v>1428436.0840816328</v>
      </c>
    </row>
    <row r="240" spans="1:18" x14ac:dyDescent="0.3">
      <c r="A240" s="20">
        <v>814</v>
      </c>
      <c r="B240" s="20" t="s">
        <v>350</v>
      </c>
      <c r="C240" s="20" t="s">
        <v>352</v>
      </c>
      <c r="D240" s="20" t="s">
        <v>353</v>
      </c>
      <c r="E240" s="20" t="s">
        <v>321</v>
      </c>
      <c r="F240" s="20" t="s">
        <v>377</v>
      </c>
      <c r="G240" s="20" t="s">
        <v>321</v>
      </c>
      <c r="H240" s="21">
        <v>150</v>
      </c>
      <c r="I240" s="20" t="s">
        <v>378</v>
      </c>
      <c r="J240" s="66" t="s">
        <v>390</v>
      </c>
      <c r="K240" s="59">
        <v>0</v>
      </c>
      <c r="L240" s="72">
        <v>0</v>
      </c>
      <c r="M240" s="79">
        <v>0</v>
      </c>
      <c r="N240" s="87">
        <v>2148</v>
      </c>
      <c r="O240" s="88">
        <v>746</v>
      </c>
      <c r="P240" s="97">
        <v>2894</v>
      </c>
      <c r="Q240" s="47">
        <v>0</v>
      </c>
      <c r="R240" s="48">
        <v>0</v>
      </c>
    </row>
    <row r="241" spans="1:18" x14ac:dyDescent="0.3">
      <c r="A241" s="16">
        <v>310</v>
      </c>
      <c r="B241" s="16" t="s">
        <v>350</v>
      </c>
      <c r="C241" s="16" t="s">
        <v>352</v>
      </c>
      <c r="D241" s="16" t="s">
        <v>353</v>
      </c>
      <c r="E241" s="16" t="s">
        <v>408</v>
      </c>
      <c r="F241" s="16" t="s">
        <v>409</v>
      </c>
      <c r="G241" s="16" t="s">
        <v>330</v>
      </c>
      <c r="H241" s="17">
        <v>112</v>
      </c>
      <c r="I241" s="16" t="s">
        <v>463</v>
      </c>
      <c r="J241" s="67" t="s">
        <v>510</v>
      </c>
      <c r="K241" s="60">
        <v>315393.01</v>
      </c>
      <c r="L241" s="73">
        <v>44429.640000000007</v>
      </c>
      <c r="M241" s="80">
        <v>359822.65</v>
      </c>
      <c r="N241" s="89">
        <v>478</v>
      </c>
      <c r="O241" s="90">
        <v>76</v>
      </c>
      <c r="P241" s="98">
        <v>554</v>
      </c>
      <c r="Q241" s="49">
        <v>310460.69801444048</v>
      </c>
      <c r="R241" s="50">
        <v>2622917.7381578945</v>
      </c>
    </row>
    <row r="242" spans="1:18" x14ac:dyDescent="0.3">
      <c r="A242" s="18">
        <v>1418</v>
      </c>
      <c r="B242" s="18" t="s">
        <v>350</v>
      </c>
      <c r="C242" s="18" t="s">
        <v>352</v>
      </c>
      <c r="D242" s="18" t="s">
        <v>353</v>
      </c>
      <c r="E242" s="18" t="s">
        <v>484</v>
      </c>
      <c r="F242" s="18" t="s">
        <v>485</v>
      </c>
      <c r="G242" s="18" t="s">
        <v>333</v>
      </c>
      <c r="H242" s="19" t="s">
        <v>308</v>
      </c>
      <c r="I242" s="18" t="s">
        <v>532</v>
      </c>
      <c r="J242" s="64" t="s">
        <v>552</v>
      </c>
      <c r="K242" s="57">
        <v>0</v>
      </c>
      <c r="L242" s="70">
        <v>292092.53769230773</v>
      </c>
      <c r="M242" s="77">
        <v>292092.53769230773</v>
      </c>
      <c r="N242" s="83">
        <v>2663</v>
      </c>
      <c r="O242" s="84">
        <v>1261</v>
      </c>
      <c r="P242" s="95">
        <v>3924</v>
      </c>
      <c r="Q242" s="43">
        <v>198226.91841860738</v>
      </c>
      <c r="R242" s="44">
        <v>908938.23783078149</v>
      </c>
    </row>
    <row r="243" spans="1:18" x14ac:dyDescent="0.3">
      <c r="A243" s="18">
        <v>1821</v>
      </c>
      <c r="B243" s="18" t="s">
        <v>350</v>
      </c>
      <c r="C243" s="18" t="s">
        <v>352</v>
      </c>
      <c r="D243" s="18" t="s">
        <v>353</v>
      </c>
      <c r="E243" s="18" t="s">
        <v>484</v>
      </c>
      <c r="F243" s="18" t="s">
        <v>485</v>
      </c>
      <c r="G243" s="18" t="s">
        <v>340</v>
      </c>
      <c r="H243" s="19" t="s">
        <v>316</v>
      </c>
      <c r="I243" s="18" t="s">
        <v>513</v>
      </c>
      <c r="J243" s="64" t="s">
        <v>636</v>
      </c>
      <c r="K243" s="57">
        <v>0</v>
      </c>
      <c r="L243" s="70">
        <v>341568.78571428574</v>
      </c>
      <c r="M243" s="77">
        <v>341568.78571428574</v>
      </c>
      <c r="N243" s="83">
        <v>1773</v>
      </c>
      <c r="O243" s="84">
        <v>894</v>
      </c>
      <c r="P243" s="95">
        <v>2667</v>
      </c>
      <c r="Q243" s="43">
        <v>227072.16238148804</v>
      </c>
      <c r="R243" s="44">
        <v>1018975.3372483222</v>
      </c>
    </row>
    <row r="244" spans="1:18" x14ac:dyDescent="0.3">
      <c r="A244" s="18">
        <v>409</v>
      </c>
      <c r="B244" s="18" t="s">
        <v>350</v>
      </c>
      <c r="C244" s="18" t="s">
        <v>352</v>
      </c>
      <c r="D244" s="18" t="s">
        <v>353</v>
      </c>
      <c r="E244" s="18" t="s">
        <v>408</v>
      </c>
      <c r="F244" s="18" t="s">
        <v>409</v>
      </c>
      <c r="G244" s="18" t="s">
        <v>331</v>
      </c>
      <c r="H244" s="19" t="s">
        <v>301</v>
      </c>
      <c r="I244" s="18" t="s">
        <v>515</v>
      </c>
      <c r="J244" s="64" t="s">
        <v>530</v>
      </c>
      <c r="K244" s="57">
        <v>333961.71999999997</v>
      </c>
      <c r="L244" s="70">
        <v>11835.449999999999</v>
      </c>
      <c r="M244" s="77">
        <v>345797.17</v>
      </c>
      <c r="N244" s="83">
        <v>348</v>
      </c>
      <c r="O244" s="84">
        <v>124</v>
      </c>
      <c r="P244" s="95">
        <v>472</v>
      </c>
      <c r="Q244" s="43">
        <v>254952.15076271183</v>
      </c>
      <c r="R244" s="44">
        <v>1316260.195483871</v>
      </c>
    </row>
    <row r="245" spans="1:18" x14ac:dyDescent="0.3">
      <c r="A245" s="18">
        <v>1419</v>
      </c>
      <c r="B245" s="18" t="s">
        <v>350</v>
      </c>
      <c r="C245" s="18" t="s">
        <v>352</v>
      </c>
      <c r="D245" s="18" t="s">
        <v>353</v>
      </c>
      <c r="E245" s="18" t="s">
        <v>484</v>
      </c>
      <c r="F245" s="18" t="s">
        <v>485</v>
      </c>
      <c r="G245" s="18" t="s">
        <v>333</v>
      </c>
      <c r="H245" s="19" t="s">
        <v>308</v>
      </c>
      <c r="I245" s="18" t="s">
        <v>532</v>
      </c>
      <c r="J245" s="64" t="s">
        <v>553</v>
      </c>
      <c r="K245" s="57">
        <v>0</v>
      </c>
      <c r="L245" s="70">
        <v>292092.53769230773</v>
      </c>
      <c r="M245" s="77">
        <v>292092.53769230773</v>
      </c>
      <c r="N245" s="83">
        <v>2873</v>
      </c>
      <c r="O245" s="84">
        <v>1125</v>
      </c>
      <c r="P245" s="95">
        <v>3998</v>
      </c>
      <c r="Q245" s="43">
        <v>209900.41540520263</v>
      </c>
      <c r="R245" s="44">
        <v>1038031.9695056411</v>
      </c>
    </row>
    <row r="246" spans="1:18" x14ac:dyDescent="0.3">
      <c r="A246" s="18">
        <v>1113</v>
      </c>
      <c r="B246" s="18" t="s">
        <v>350</v>
      </c>
      <c r="C246" s="18" t="s">
        <v>352</v>
      </c>
      <c r="D246" s="18" t="s">
        <v>353</v>
      </c>
      <c r="E246" s="18" t="s">
        <v>484</v>
      </c>
      <c r="F246" s="18" t="s">
        <v>485</v>
      </c>
      <c r="G246" s="18" t="s">
        <v>334</v>
      </c>
      <c r="H246" s="19" t="s">
        <v>302</v>
      </c>
      <c r="I246" s="18" t="s">
        <v>427</v>
      </c>
      <c r="J246" s="64" t="s">
        <v>568</v>
      </c>
      <c r="K246" s="57">
        <v>0</v>
      </c>
      <c r="L246" s="70">
        <v>313016.76416666666</v>
      </c>
      <c r="M246" s="77">
        <v>313016.76416666666</v>
      </c>
      <c r="N246" s="83">
        <v>7802</v>
      </c>
      <c r="O246" s="84">
        <v>3514</v>
      </c>
      <c r="P246" s="95">
        <v>11316</v>
      </c>
      <c r="Q246" s="43">
        <v>215814.49222590431</v>
      </c>
      <c r="R246" s="44">
        <v>1007995.9315054069</v>
      </c>
    </row>
    <row r="247" spans="1:18" x14ac:dyDescent="0.3">
      <c r="A247" s="14">
        <v>913</v>
      </c>
      <c r="B247" s="14" t="s">
        <v>350</v>
      </c>
      <c r="C247" s="14" t="s">
        <v>352</v>
      </c>
      <c r="D247" s="14" t="s">
        <v>353</v>
      </c>
      <c r="E247" s="14" t="s">
        <v>484</v>
      </c>
      <c r="F247" s="14" t="s">
        <v>485</v>
      </c>
      <c r="G247" s="14" t="s">
        <v>329</v>
      </c>
      <c r="H247" s="15" t="s">
        <v>312</v>
      </c>
      <c r="I247" s="14" t="s">
        <v>492</v>
      </c>
      <c r="J247" s="65" t="s">
        <v>506</v>
      </c>
      <c r="K247" s="58">
        <v>0</v>
      </c>
      <c r="L247" s="71">
        <v>91594.23133333333</v>
      </c>
      <c r="M247" s="78">
        <v>91594.23133333333</v>
      </c>
      <c r="N247" s="85">
        <v>539</v>
      </c>
      <c r="O247" s="86">
        <v>427</v>
      </c>
      <c r="P247" s="96">
        <v>966</v>
      </c>
      <c r="Q247" s="45">
        <v>51106.926178743954</v>
      </c>
      <c r="R247" s="46">
        <v>207213.17908196722</v>
      </c>
    </row>
    <row r="248" spans="1:18" x14ac:dyDescent="0.3">
      <c r="A248" s="18">
        <v>1318</v>
      </c>
      <c r="B248" s="18" t="s">
        <v>350</v>
      </c>
      <c r="C248" s="18" t="s">
        <v>352</v>
      </c>
      <c r="D248" s="18" t="s">
        <v>353</v>
      </c>
      <c r="E248" s="18" t="s">
        <v>408</v>
      </c>
      <c r="F248" s="18" t="s">
        <v>409</v>
      </c>
      <c r="G248" s="18" t="s">
        <v>325</v>
      </c>
      <c r="H248" s="19" t="s">
        <v>299</v>
      </c>
      <c r="I248" s="18" t="s">
        <v>448</v>
      </c>
      <c r="J248" s="64" t="s">
        <v>458</v>
      </c>
      <c r="K248" s="57">
        <v>214427.33</v>
      </c>
      <c r="L248" s="70">
        <v>52941.176470588238</v>
      </c>
      <c r="M248" s="77">
        <v>267368.50647058821</v>
      </c>
      <c r="N248" s="83">
        <v>3029</v>
      </c>
      <c r="O248" s="84">
        <v>1055</v>
      </c>
      <c r="P248" s="95">
        <v>4084</v>
      </c>
      <c r="Q248" s="43">
        <v>198300.4912094544</v>
      </c>
      <c r="R248" s="44">
        <v>1035007.5643847225</v>
      </c>
    </row>
    <row r="249" spans="1:18" x14ac:dyDescent="0.3">
      <c r="A249" s="14">
        <v>118</v>
      </c>
      <c r="B249" s="14" t="s">
        <v>350</v>
      </c>
      <c r="C249" s="14" t="s">
        <v>352</v>
      </c>
      <c r="D249" s="14" t="s">
        <v>353</v>
      </c>
      <c r="E249" s="14" t="s">
        <v>484</v>
      </c>
      <c r="F249" s="14" t="s">
        <v>485</v>
      </c>
      <c r="G249" s="14" t="s">
        <v>335</v>
      </c>
      <c r="H249" s="15" t="s">
        <v>304</v>
      </c>
      <c r="I249" s="14" t="s">
        <v>445</v>
      </c>
      <c r="J249" s="65" t="s">
        <v>578</v>
      </c>
      <c r="K249" s="58">
        <v>0</v>
      </c>
      <c r="L249" s="71">
        <v>261614.17909090911</v>
      </c>
      <c r="M249" s="78">
        <v>261614.17909090911</v>
      </c>
      <c r="N249" s="85">
        <v>1905</v>
      </c>
      <c r="O249" s="86">
        <v>763</v>
      </c>
      <c r="P249" s="96">
        <v>2668</v>
      </c>
      <c r="Q249" s="45">
        <v>186797.23057278182</v>
      </c>
      <c r="R249" s="46">
        <v>914792.43750268081</v>
      </c>
    </row>
    <row r="250" spans="1:18" x14ac:dyDescent="0.3">
      <c r="A250" s="18">
        <v>119</v>
      </c>
      <c r="B250" s="18" t="s">
        <v>350</v>
      </c>
      <c r="C250" s="18" t="s">
        <v>352</v>
      </c>
      <c r="D250" s="18" t="s">
        <v>353</v>
      </c>
      <c r="E250" s="18" t="s">
        <v>408</v>
      </c>
      <c r="F250" s="18" t="s">
        <v>409</v>
      </c>
      <c r="G250" s="18" t="s">
        <v>325</v>
      </c>
      <c r="H250" s="19" t="s">
        <v>299</v>
      </c>
      <c r="I250" s="18" t="s">
        <v>445</v>
      </c>
      <c r="J250" s="64" t="s">
        <v>459</v>
      </c>
      <c r="K250" s="57">
        <v>105521.01</v>
      </c>
      <c r="L250" s="70">
        <v>52941.176470588238</v>
      </c>
      <c r="M250" s="77">
        <v>158462.18647058823</v>
      </c>
      <c r="N250" s="83">
        <v>1582</v>
      </c>
      <c r="O250" s="84">
        <v>588</v>
      </c>
      <c r="P250" s="95">
        <v>2170</v>
      </c>
      <c r="Q250" s="43">
        <v>115524.04562049336</v>
      </c>
      <c r="R250" s="44">
        <v>584800.92626050417</v>
      </c>
    </row>
    <row r="251" spans="1:18" x14ac:dyDescent="0.3">
      <c r="A251" s="14">
        <v>1608</v>
      </c>
      <c r="B251" s="14" t="s">
        <v>350</v>
      </c>
      <c r="C251" s="14" t="s">
        <v>352</v>
      </c>
      <c r="D251" s="14" t="s">
        <v>353</v>
      </c>
      <c r="E251" s="14" t="s">
        <v>408</v>
      </c>
      <c r="F251" s="14" t="s">
        <v>409</v>
      </c>
      <c r="G251" s="14" t="s">
        <v>29</v>
      </c>
      <c r="H251" s="15">
        <v>111</v>
      </c>
      <c r="I251" s="14" t="s">
        <v>410</v>
      </c>
      <c r="J251" s="65" t="s">
        <v>418</v>
      </c>
      <c r="K251" s="58">
        <v>202948.55</v>
      </c>
      <c r="L251" s="71">
        <v>52435.949000000001</v>
      </c>
      <c r="M251" s="78">
        <v>255384.49899999998</v>
      </c>
      <c r="N251" s="85">
        <v>996</v>
      </c>
      <c r="O251" s="86">
        <v>259</v>
      </c>
      <c r="P251" s="96">
        <v>1255</v>
      </c>
      <c r="Q251" s="45">
        <v>202679.65020239045</v>
      </c>
      <c r="R251" s="46">
        <v>1237480.8735328184</v>
      </c>
    </row>
    <row r="252" spans="1:18" x14ac:dyDescent="0.3">
      <c r="A252" s="18">
        <v>1315</v>
      </c>
      <c r="B252" s="18" t="s">
        <v>350</v>
      </c>
      <c r="C252" s="18" t="s">
        <v>352</v>
      </c>
      <c r="D252" s="18" t="s">
        <v>353</v>
      </c>
      <c r="E252" s="18" t="s">
        <v>408</v>
      </c>
      <c r="F252" s="18" t="s">
        <v>409</v>
      </c>
      <c r="G252" s="18" t="s">
        <v>325</v>
      </c>
      <c r="H252" s="19" t="s">
        <v>299</v>
      </c>
      <c r="I252" s="18" t="s">
        <v>448</v>
      </c>
      <c r="J252" s="64" t="s">
        <v>460</v>
      </c>
      <c r="K252" s="57">
        <v>501609.23</v>
      </c>
      <c r="L252" s="70">
        <v>52941.176470588238</v>
      </c>
      <c r="M252" s="77">
        <v>554550.40647058818</v>
      </c>
      <c r="N252" s="83">
        <v>8003</v>
      </c>
      <c r="O252" s="84">
        <v>2293</v>
      </c>
      <c r="P252" s="95">
        <v>10296</v>
      </c>
      <c r="Q252" s="43">
        <v>431047.67900001135</v>
      </c>
      <c r="R252" s="44">
        <v>2490035.3183694617</v>
      </c>
    </row>
    <row r="253" spans="1:18" x14ac:dyDescent="0.3">
      <c r="A253" s="30">
        <v>1712</v>
      </c>
      <c r="B253" s="30" t="s">
        <v>350</v>
      </c>
      <c r="C253" s="30" t="s">
        <v>352</v>
      </c>
      <c r="D253" s="30" t="s">
        <v>353</v>
      </c>
      <c r="E253" s="30" t="s">
        <v>408</v>
      </c>
      <c r="F253" s="30" t="s">
        <v>409</v>
      </c>
      <c r="G253" s="30" t="s">
        <v>323</v>
      </c>
      <c r="H253" s="31" t="s">
        <v>300</v>
      </c>
      <c r="I253" s="30" t="s">
        <v>420</v>
      </c>
      <c r="J253" s="68" t="s">
        <v>425</v>
      </c>
      <c r="K253" s="61">
        <v>621272.85</v>
      </c>
      <c r="L253" s="74">
        <v>29750</v>
      </c>
      <c r="M253" s="81">
        <v>651022.85</v>
      </c>
      <c r="N253" s="91">
        <v>839</v>
      </c>
      <c r="O253" s="92">
        <v>221</v>
      </c>
      <c r="P253" s="99">
        <v>1060</v>
      </c>
      <c r="Q253" s="51">
        <v>515290.72750000004</v>
      </c>
      <c r="R253" s="52">
        <v>3122553.0361990947</v>
      </c>
    </row>
    <row r="254" spans="1:18" x14ac:dyDescent="0.3">
      <c r="A254" s="14">
        <v>712</v>
      </c>
      <c r="B254" s="14" t="s">
        <v>350</v>
      </c>
      <c r="C254" s="14" t="s">
        <v>352</v>
      </c>
      <c r="D254" s="14" t="s">
        <v>353</v>
      </c>
      <c r="E254" s="14" t="s">
        <v>354</v>
      </c>
      <c r="F254" s="14" t="s">
        <v>355</v>
      </c>
      <c r="G254" s="14" t="s">
        <v>319</v>
      </c>
      <c r="H254" s="15">
        <v>187</v>
      </c>
      <c r="I254" s="14" t="s">
        <v>356</v>
      </c>
      <c r="J254" s="65" t="s">
        <v>367</v>
      </c>
      <c r="K254" s="58">
        <v>298241.98</v>
      </c>
      <c r="L254" s="71">
        <v>40190.05071428571</v>
      </c>
      <c r="M254" s="78">
        <v>338432.03071428568</v>
      </c>
      <c r="N254" s="85">
        <v>1021</v>
      </c>
      <c r="O254" s="86">
        <v>393</v>
      </c>
      <c r="P254" s="96">
        <v>1414</v>
      </c>
      <c r="Q254" s="45">
        <v>244369.94579864616</v>
      </c>
      <c r="R254" s="46">
        <v>1217666.3904071245</v>
      </c>
    </row>
    <row r="255" spans="1:18" x14ac:dyDescent="0.3">
      <c r="A255" s="14">
        <v>713</v>
      </c>
      <c r="B255" s="14" t="s">
        <v>350</v>
      </c>
      <c r="C255" s="14" t="s">
        <v>352</v>
      </c>
      <c r="D255" s="14" t="s">
        <v>353</v>
      </c>
      <c r="E255" s="14" t="s">
        <v>354</v>
      </c>
      <c r="F255" s="14" t="s">
        <v>355</v>
      </c>
      <c r="G255" s="14" t="s">
        <v>319</v>
      </c>
      <c r="H255" s="15">
        <v>187</v>
      </c>
      <c r="I255" s="14" t="s">
        <v>356</v>
      </c>
      <c r="J255" s="65" t="s">
        <v>368</v>
      </c>
      <c r="K255" s="58">
        <v>198675.18</v>
      </c>
      <c r="L255" s="71">
        <v>40190.05071428571</v>
      </c>
      <c r="M255" s="78">
        <v>238865.23071428569</v>
      </c>
      <c r="N255" s="85">
        <v>445</v>
      </c>
      <c r="O255" s="86">
        <v>150</v>
      </c>
      <c r="P255" s="96">
        <v>595</v>
      </c>
      <c r="Q255" s="45">
        <v>178647.10532412963</v>
      </c>
      <c r="R255" s="46">
        <v>947498.74849999999</v>
      </c>
    </row>
    <row r="256" spans="1:18" x14ac:dyDescent="0.3">
      <c r="A256" s="14">
        <v>1609</v>
      </c>
      <c r="B256" s="14" t="s">
        <v>350</v>
      </c>
      <c r="C256" s="14" t="s">
        <v>352</v>
      </c>
      <c r="D256" s="14" t="s">
        <v>353</v>
      </c>
      <c r="E256" s="14" t="s">
        <v>408</v>
      </c>
      <c r="F256" s="14" t="s">
        <v>409</v>
      </c>
      <c r="G256" s="14" t="s">
        <v>29</v>
      </c>
      <c r="H256" s="15">
        <v>111</v>
      </c>
      <c r="I256" s="14" t="s">
        <v>410</v>
      </c>
      <c r="J256" s="65" t="s">
        <v>410</v>
      </c>
      <c r="K256" s="58">
        <v>722395.8</v>
      </c>
      <c r="L256" s="71">
        <v>52435.949000000001</v>
      </c>
      <c r="M256" s="78">
        <v>774831.74900000007</v>
      </c>
      <c r="N256" s="85">
        <v>7095</v>
      </c>
      <c r="O256" s="86">
        <v>3067</v>
      </c>
      <c r="P256" s="96">
        <v>10162</v>
      </c>
      <c r="Q256" s="45">
        <v>540979.26187315502</v>
      </c>
      <c r="R256" s="46">
        <v>2567277.5459204437</v>
      </c>
    </row>
    <row r="257" spans="1:18" x14ac:dyDescent="0.3">
      <c r="A257" s="18">
        <v>214</v>
      </c>
      <c r="B257" s="18" t="s">
        <v>350</v>
      </c>
      <c r="C257" s="18" t="s">
        <v>352</v>
      </c>
      <c r="D257" s="18" t="s">
        <v>353</v>
      </c>
      <c r="E257" s="18" t="s">
        <v>354</v>
      </c>
      <c r="F257" s="18" t="s">
        <v>355</v>
      </c>
      <c r="G257" s="18" t="s">
        <v>327</v>
      </c>
      <c r="H257" s="19">
        <v>184</v>
      </c>
      <c r="I257" s="18" t="s">
        <v>373</v>
      </c>
      <c r="J257" s="64" t="s">
        <v>483</v>
      </c>
      <c r="K257" s="57">
        <v>204998.19</v>
      </c>
      <c r="L257" s="70">
        <v>58442.553846153845</v>
      </c>
      <c r="M257" s="77">
        <v>263440.74384615384</v>
      </c>
      <c r="N257" s="83">
        <v>400</v>
      </c>
      <c r="O257" s="84">
        <v>112</v>
      </c>
      <c r="P257" s="95">
        <v>512</v>
      </c>
      <c r="Q257" s="43">
        <v>205813.08112980769</v>
      </c>
      <c r="R257" s="44">
        <v>1204300.5432967034</v>
      </c>
    </row>
    <row r="258" spans="1:18" x14ac:dyDescent="0.3">
      <c r="A258" s="18">
        <v>311</v>
      </c>
      <c r="B258" s="18" t="s">
        <v>350</v>
      </c>
      <c r="C258" s="18" t="s">
        <v>352</v>
      </c>
      <c r="D258" s="18" t="s">
        <v>353</v>
      </c>
      <c r="E258" s="18" t="s">
        <v>408</v>
      </c>
      <c r="F258" s="18" t="s">
        <v>409</v>
      </c>
      <c r="G258" s="18" t="s">
        <v>326</v>
      </c>
      <c r="H258" s="19">
        <v>119</v>
      </c>
      <c r="I258" s="18" t="s">
        <v>463</v>
      </c>
      <c r="J258" s="64" t="s">
        <v>469</v>
      </c>
      <c r="K258" s="57">
        <v>246049.53</v>
      </c>
      <c r="L258" s="70">
        <v>425629.25624999998</v>
      </c>
      <c r="M258" s="77">
        <v>671678.78625</v>
      </c>
      <c r="N258" s="83">
        <v>828</v>
      </c>
      <c r="O258" s="84">
        <v>267</v>
      </c>
      <c r="P258" s="95">
        <v>1095</v>
      </c>
      <c r="Q258" s="43">
        <v>507899.57535616437</v>
      </c>
      <c r="R258" s="44">
        <v>2754637.7188904495</v>
      </c>
    </row>
    <row r="259" spans="1:18" x14ac:dyDescent="0.3">
      <c r="A259" s="18">
        <v>510</v>
      </c>
      <c r="B259" s="18" t="s">
        <v>350</v>
      </c>
      <c r="C259" s="18" t="s">
        <v>352</v>
      </c>
      <c r="D259" s="18" t="s">
        <v>353</v>
      </c>
      <c r="E259" s="18" t="s">
        <v>484</v>
      </c>
      <c r="F259" s="18" t="s">
        <v>485</v>
      </c>
      <c r="G259" s="18" t="s">
        <v>333</v>
      </c>
      <c r="H259" s="19" t="s">
        <v>308</v>
      </c>
      <c r="I259" s="18" t="s">
        <v>486</v>
      </c>
      <c r="J259" s="64" t="s">
        <v>554</v>
      </c>
      <c r="K259" s="57">
        <v>0</v>
      </c>
      <c r="L259" s="70">
        <v>292092.53769230773</v>
      </c>
      <c r="M259" s="77">
        <v>292092.53769230773</v>
      </c>
      <c r="N259" s="83">
        <v>188</v>
      </c>
      <c r="O259" s="84">
        <v>63</v>
      </c>
      <c r="P259" s="95">
        <v>251</v>
      </c>
      <c r="Q259" s="43">
        <v>218778.4744468281</v>
      </c>
      <c r="R259" s="44">
        <v>1163733.7612820512</v>
      </c>
    </row>
    <row r="260" spans="1:18" x14ac:dyDescent="0.3">
      <c r="A260" s="20">
        <v>815</v>
      </c>
      <c r="B260" s="20" t="s">
        <v>350</v>
      </c>
      <c r="C260" s="20" t="s">
        <v>352</v>
      </c>
      <c r="D260" s="20" t="s">
        <v>353</v>
      </c>
      <c r="E260" s="20" t="s">
        <v>321</v>
      </c>
      <c r="F260" s="20" t="s">
        <v>377</v>
      </c>
      <c r="G260" s="20" t="s">
        <v>321</v>
      </c>
      <c r="H260" s="21">
        <v>150</v>
      </c>
      <c r="I260" s="20" t="s">
        <v>378</v>
      </c>
      <c r="J260" s="66" t="s">
        <v>391</v>
      </c>
      <c r="K260" s="59">
        <v>0</v>
      </c>
      <c r="L260" s="72">
        <v>0</v>
      </c>
      <c r="M260" s="79">
        <v>0</v>
      </c>
      <c r="N260" s="87">
        <v>466</v>
      </c>
      <c r="O260" s="88"/>
      <c r="P260" s="97">
        <v>466</v>
      </c>
      <c r="Q260" s="47">
        <v>0</v>
      </c>
      <c r="R260" s="48" t="s">
        <v>643</v>
      </c>
    </row>
    <row r="261" spans="1:18" x14ac:dyDescent="0.3">
      <c r="A261" s="18">
        <v>1316</v>
      </c>
      <c r="B261" s="18" t="s">
        <v>350</v>
      </c>
      <c r="C261" s="18" t="s">
        <v>352</v>
      </c>
      <c r="D261" s="18" t="s">
        <v>353</v>
      </c>
      <c r="E261" s="18" t="s">
        <v>408</v>
      </c>
      <c r="F261" s="18" t="s">
        <v>409</v>
      </c>
      <c r="G261" s="18" t="s">
        <v>325</v>
      </c>
      <c r="H261" s="19" t="s">
        <v>299</v>
      </c>
      <c r="I261" s="18" t="s">
        <v>448</v>
      </c>
      <c r="J261" s="64" t="s">
        <v>461</v>
      </c>
      <c r="K261" s="57">
        <v>427449.48</v>
      </c>
      <c r="L261" s="70">
        <v>52941.176470588238</v>
      </c>
      <c r="M261" s="77">
        <v>480390.65647058823</v>
      </c>
      <c r="N261" s="83">
        <v>6601</v>
      </c>
      <c r="O261" s="84">
        <v>1989</v>
      </c>
      <c r="P261" s="95">
        <v>8590</v>
      </c>
      <c r="Q261" s="43">
        <v>369157.0108687256</v>
      </c>
      <c r="R261" s="44">
        <v>2074688.6571555319</v>
      </c>
    </row>
    <row r="262" spans="1:18" x14ac:dyDescent="0.3">
      <c r="A262" s="14">
        <v>410</v>
      </c>
      <c r="B262" s="14" t="s">
        <v>350</v>
      </c>
      <c r="C262" s="14" t="s">
        <v>352</v>
      </c>
      <c r="D262" s="14" t="s">
        <v>353</v>
      </c>
      <c r="E262" s="14" t="s">
        <v>408</v>
      </c>
      <c r="F262" s="14" t="s">
        <v>409</v>
      </c>
      <c r="G262" s="14" t="s">
        <v>339</v>
      </c>
      <c r="H262" s="15" t="s">
        <v>298</v>
      </c>
      <c r="I262" s="14" t="s">
        <v>515</v>
      </c>
      <c r="J262" s="65" t="s">
        <v>623</v>
      </c>
      <c r="K262" s="58">
        <v>307864.56</v>
      </c>
      <c r="L262" s="71">
        <v>232016.48111111112</v>
      </c>
      <c r="M262" s="78">
        <v>539881.04111111118</v>
      </c>
      <c r="N262" s="85">
        <v>386</v>
      </c>
      <c r="O262" s="86">
        <v>117</v>
      </c>
      <c r="P262" s="96">
        <v>503</v>
      </c>
      <c r="Q262" s="45">
        <v>414302.34963993815</v>
      </c>
      <c r="R262" s="46">
        <v>2321027.0399905038</v>
      </c>
    </row>
    <row r="263" spans="1:18" x14ac:dyDescent="0.3">
      <c r="A263" s="20">
        <v>1114</v>
      </c>
      <c r="B263" s="20" t="s">
        <v>350</v>
      </c>
      <c r="C263" s="20" t="s">
        <v>352</v>
      </c>
      <c r="D263" s="20" t="s">
        <v>353</v>
      </c>
      <c r="E263" s="20" t="s">
        <v>427</v>
      </c>
      <c r="F263" s="20" t="s">
        <v>428</v>
      </c>
      <c r="G263" s="20" t="s">
        <v>324</v>
      </c>
      <c r="H263" s="21">
        <v>170</v>
      </c>
      <c r="I263" s="20" t="s">
        <v>427</v>
      </c>
      <c r="J263" s="66" t="s">
        <v>444</v>
      </c>
      <c r="K263" s="59">
        <v>583238.88</v>
      </c>
      <c r="L263" s="72">
        <v>0</v>
      </c>
      <c r="M263" s="79">
        <v>583238.88</v>
      </c>
      <c r="N263" s="87">
        <v>12923</v>
      </c>
      <c r="O263" s="88">
        <v>4205</v>
      </c>
      <c r="P263" s="97">
        <v>17128</v>
      </c>
      <c r="Q263" s="47">
        <v>440051.14702475478</v>
      </c>
      <c r="R263" s="48">
        <v>2375675.5140642091</v>
      </c>
    </row>
    <row r="264" spans="1:18" x14ac:dyDescent="0.3">
      <c r="A264" s="18">
        <v>1420</v>
      </c>
      <c r="B264" s="18" t="s">
        <v>350</v>
      </c>
      <c r="C264" s="18" t="s">
        <v>352</v>
      </c>
      <c r="D264" s="18" t="s">
        <v>353</v>
      </c>
      <c r="E264" s="18" t="s">
        <v>484</v>
      </c>
      <c r="F264" s="18" t="s">
        <v>485</v>
      </c>
      <c r="G264" s="18" t="s">
        <v>333</v>
      </c>
      <c r="H264" s="19" t="s">
        <v>308</v>
      </c>
      <c r="I264" s="18" t="s">
        <v>532</v>
      </c>
      <c r="J264" s="64" t="s">
        <v>555</v>
      </c>
      <c r="K264" s="57">
        <v>0</v>
      </c>
      <c r="L264" s="70">
        <v>292092.53769230773</v>
      </c>
      <c r="M264" s="77">
        <v>292092.53769230773</v>
      </c>
      <c r="N264" s="83">
        <v>625</v>
      </c>
      <c r="O264" s="84">
        <v>141</v>
      </c>
      <c r="P264" s="95">
        <v>766</v>
      </c>
      <c r="Q264" s="43">
        <v>238326.15673327979</v>
      </c>
      <c r="R264" s="44">
        <v>1586828.9636333883</v>
      </c>
    </row>
    <row r="265" spans="1:18" x14ac:dyDescent="0.3">
      <c r="A265" s="14">
        <v>1610</v>
      </c>
      <c r="B265" s="14" t="s">
        <v>350</v>
      </c>
      <c r="C265" s="14" t="s">
        <v>352</v>
      </c>
      <c r="D265" s="14" t="s">
        <v>353</v>
      </c>
      <c r="E265" s="14" t="s">
        <v>408</v>
      </c>
      <c r="F265" s="14" t="s">
        <v>409</v>
      </c>
      <c r="G265" s="14" t="s">
        <v>29</v>
      </c>
      <c r="H265" s="15">
        <v>111</v>
      </c>
      <c r="I265" s="14" t="s">
        <v>410</v>
      </c>
      <c r="J265" s="65" t="s">
        <v>419</v>
      </c>
      <c r="K265" s="58">
        <v>192812.22</v>
      </c>
      <c r="L265" s="71">
        <v>52435.949000000001</v>
      </c>
      <c r="M265" s="78">
        <v>245248.16899999999</v>
      </c>
      <c r="N265" s="85">
        <v>738</v>
      </c>
      <c r="O265" s="86">
        <v>193</v>
      </c>
      <c r="P265" s="96">
        <v>931</v>
      </c>
      <c r="Q265" s="45">
        <v>194407.24889581098</v>
      </c>
      <c r="R265" s="46">
        <v>1183036.5043471502</v>
      </c>
    </row>
    <row r="266" spans="1:18" x14ac:dyDescent="0.3">
      <c r="A266" s="18">
        <v>312</v>
      </c>
      <c r="B266" s="18" t="s">
        <v>350</v>
      </c>
      <c r="C266" s="18" t="s">
        <v>352</v>
      </c>
      <c r="D266" s="18" t="s">
        <v>353</v>
      </c>
      <c r="E266" s="18" t="s">
        <v>408</v>
      </c>
      <c r="F266" s="18" t="s">
        <v>409</v>
      </c>
      <c r="G266" s="18" t="s">
        <v>326</v>
      </c>
      <c r="H266" s="19">
        <v>119</v>
      </c>
      <c r="I266" s="18" t="s">
        <v>463</v>
      </c>
      <c r="J266" s="64" t="s">
        <v>470</v>
      </c>
      <c r="K266" s="57">
        <v>491604.41000000003</v>
      </c>
      <c r="L266" s="70">
        <v>425629.25624999998</v>
      </c>
      <c r="M266" s="77">
        <v>917233.66625000001</v>
      </c>
      <c r="N266" s="83">
        <v>10638</v>
      </c>
      <c r="O266" s="84">
        <v>4380</v>
      </c>
      <c r="P266" s="95">
        <v>15018</v>
      </c>
      <c r="Q266" s="43">
        <v>649722.4491655014</v>
      </c>
      <c r="R266" s="44">
        <v>3144980.6392106167</v>
      </c>
    </row>
    <row r="267" spans="1:18" x14ac:dyDescent="0.3">
      <c r="A267" s="18">
        <v>914</v>
      </c>
      <c r="B267" s="18" t="s">
        <v>350</v>
      </c>
      <c r="C267" s="18" t="s">
        <v>352</v>
      </c>
      <c r="D267" s="18" t="s">
        <v>353</v>
      </c>
      <c r="E267" s="18" t="s">
        <v>408</v>
      </c>
      <c r="F267" s="18" t="s">
        <v>409</v>
      </c>
      <c r="G267" s="18" t="s">
        <v>331</v>
      </c>
      <c r="H267" s="19" t="s">
        <v>301</v>
      </c>
      <c r="I267" s="18" t="s">
        <v>492</v>
      </c>
      <c r="J267" s="64" t="s">
        <v>531</v>
      </c>
      <c r="K267" s="57">
        <v>282619.53000000003</v>
      </c>
      <c r="L267" s="70">
        <v>11835.449999999999</v>
      </c>
      <c r="M267" s="77">
        <v>294454.98000000004</v>
      </c>
      <c r="N267" s="83">
        <v>352</v>
      </c>
      <c r="O267" s="84">
        <v>86</v>
      </c>
      <c r="P267" s="95">
        <v>438</v>
      </c>
      <c r="Q267" s="43">
        <v>236639.618630137</v>
      </c>
      <c r="R267" s="44">
        <v>1499666.0609302328</v>
      </c>
    </row>
    <row r="268" spans="1:18" x14ac:dyDescent="0.3">
      <c r="A268" s="18">
        <v>1317</v>
      </c>
      <c r="B268" s="18" t="s">
        <v>350</v>
      </c>
      <c r="C268" s="18" t="s">
        <v>352</v>
      </c>
      <c r="D268" s="18" t="s">
        <v>353</v>
      </c>
      <c r="E268" s="18" t="s">
        <v>408</v>
      </c>
      <c r="F268" s="18" t="s">
        <v>409</v>
      </c>
      <c r="G268" s="18" t="s">
        <v>325</v>
      </c>
      <c r="H268" s="19" t="s">
        <v>299</v>
      </c>
      <c r="I268" s="18" t="s">
        <v>448</v>
      </c>
      <c r="J268" s="64" t="s">
        <v>462</v>
      </c>
      <c r="K268" s="57">
        <v>1538102.74</v>
      </c>
      <c r="L268" s="70">
        <v>52941.176470588238</v>
      </c>
      <c r="M268" s="77">
        <v>1591043.9164705882</v>
      </c>
      <c r="N268" s="83">
        <v>24837</v>
      </c>
      <c r="O268" s="84">
        <v>6769</v>
      </c>
      <c r="P268" s="95">
        <v>31606</v>
      </c>
      <c r="Q268" s="43">
        <v>1250292.9112630514</v>
      </c>
      <c r="R268" s="44">
        <v>7428945.7857836327</v>
      </c>
    </row>
    <row r="269" spans="1:18" x14ac:dyDescent="0.3">
      <c r="A269" s="18">
        <v>1822</v>
      </c>
      <c r="B269" s="18" t="s">
        <v>350</v>
      </c>
      <c r="C269" s="18" t="s">
        <v>352</v>
      </c>
      <c r="D269" s="18" t="s">
        <v>353</v>
      </c>
      <c r="E269" s="18" t="s">
        <v>484</v>
      </c>
      <c r="F269" s="18" t="s">
        <v>485</v>
      </c>
      <c r="G269" s="18" t="s">
        <v>340</v>
      </c>
      <c r="H269" s="19" t="s">
        <v>316</v>
      </c>
      <c r="I269" s="18" t="s">
        <v>513</v>
      </c>
      <c r="J269" s="64" t="s">
        <v>637</v>
      </c>
      <c r="K269" s="57">
        <v>0</v>
      </c>
      <c r="L269" s="70">
        <v>341568.78571428574</v>
      </c>
      <c r="M269" s="77">
        <v>341568.78571428574</v>
      </c>
      <c r="N269" s="83">
        <v>351</v>
      </c>
      <c r="O269" s="84">
        <v>114</v>
      </c>
      <c r="P269" s="95">
        <v>465</v>
      </c>
      <c r="Q269" s="43">
        <v>257829.34147465439</v>
      </c>
      <c r="R269" s="44">
        <v>1393241.0996240601</v>
      </c>
    </row>
    <row r="270" spans="1:18" x14ac:dyDescent="0.3">
      <c r="A270" s="18">
        <v>617</v>
      </c>
      <c r="B270" s="18" t="s">
        <v>350</v>
      </c>
      <c r="C270" s="18" t="s">
        <v>352</v>
      </c>
      <c r="D270" s="18" t="s">
        <v>353</v>
      </c>
      <c r="E270" s="18" t="s">
        <v>484</v>
      </c>
      <c r="F270" s="18" t="s">
        <v>485</v>
      </c>
      <c r="G270" s="18" t="s">
        <v>336</v>
      </c>
      <c r="H270" s="19" t="s">
        <v>314</v>
      </c>
      <c r="I270" s="18" t="s">
        <v>579</v>
      </c>
      <c r="J270" s="64" t="s">
        <v>597</v>
      </c>
      <c r="K270" s="57">
        <v>0</v>
      </c>
      <c r="L270" s="70">
        <v>331258.91315789474</v>
      </c>
      <c r="M270" s="77">
        <v>331258.91315789474</v>
      </c>
      <c r="N270" s="83">
        <v>538</v>
      </c>
      <c r="O270" s="84">
        <v>166</v>
      </c>
      <c r="P270" s="95">
        <v>704</v>
      </c>
      <c r="Q270" s="43">
        <v>253149.56715759568</v>
      </c>
      <c r="R270" s="44">
        <v>1404857.077488903</v>
      </c>
    </row>
    <row r="271" spans="1:18" x14ac:dyDescent="0.3">
      <c r="A271" s="30">
        <v>1713</v>
      </c>
      <c r="B271" s="30" t="s">
        <v>350</v>
      </c>
      <c r="C271" s="30" t="s">
        <v>352</v>
      </c>
      <c r="D271" s="30" t="s">
        <v>353</v>
      </c>
      <c r="E271" s="30" t="s">
        <v>408</v>
      </c>
      <c r="F271" s="30" t="s">
        <v>409</v>
      </c>
      <c r="G271" s="30" t="s">
        <v>323</v>
      </c>
      <c r="H271" s="31" t="s">
        <v>300</v>
      </c>
      <c r="I271" s="30" t="s">
        <v>420</v>
      </c>
      <c r="J271" s="68" t="s">
        <v>426</v>
      </c>
      <c r="K271" s="61">
        <v>611728.68000000005</v>
      </c>
      <c r="L271" s="74">
        <v>29750</v>
      </c>
      <c r="M271" s="81">
        <v>641478.68000000005</v>
      </c>
      <c r="N271" s="91">
        <v>664</v>
      </c>
      <c r="O271" s="92">
        <v>270</v>
      </c>
      <c r="P271" s="99">
        <v>934</v>
      </c>
      <c r="Q271" s="51">
        <v>456040.51768736617</v>
      </c>
      <c r="R271" s="52">
        <v>2219041.0634074076</v>
      </c>
    </row>
    <row r="272" spans="1:18" x14ac:dyDescent="0.3">
      <c r="A272" s="18">
        <v>1714</v>
      </c>
      <c r="B272" s="18" t="s">
        <v>350</v>
      </c>
      <c r="C272" s="18" t="s">
        <v>352</v>
      </c>
      <c r="D272" s="18" t="s">
        <v>353</v>
      </c>
      <c r="E272" s="18" t="s">
        <v>408</v>
      </c>
      <c r="F272" s="18" t="s">
        <v>409</v>
      </c>
      <c r="G272" s="18" t="s">
        <v>331</v>
      </c>
      <c r="H272" s="19" t="s">
        <v>301</v>
      </c>
      <c r="I272" s="18" t="s">
        <v>420</v>
      </c>
      <c r="J272" s="64" t="s">
        <v>420</v>
      </c>
      <c r="K272" s="57">
        <v>790350</v>
      </c>
      <c r="L272" s="70">
        <v>11835.449999999999</v>
      </c>
      <c r="M272" s="77">
        <v>802185.45</v>
      </c>
      <c r="N272" s="83">
        <v>4136</v>
      </c>
      <c r="O272" s="84">
        <v>1803</v>
      </c>
      <c r="P272" s="95">
        <v>5939</v>
      </c>
      <c r="Q272" s="43">
        <v>558652.80707189767</v>
      </c>
      <c r="R272" s="44">
        <v>2642362.3891014974</v>
      </c>
    </row>
    <row r="273" spans="1:18" x14ac:dyDescent="0.3">
      <c r="A273" s="20">
        <v>816</v>
      </c>
      <c r="B273" s="20" t="s">
        <v>350</v>
      </c>
      <c r="C273" s="20" t="s">
        <v>352</v>
      </c>
      <c r="D273" s="20" t="s">
        <v>353</v>
      </c>
      <c r="E273" s="20" t="s">
        <v>321</v>
      </c>
      <c r="F273" s="20" t="s">
        <v>377</v>
      </c>
      <c r="G273" s="20" t="s">
        <v>321</v>
      </c>
      <c r="H273" s="21">
        <v>150</v>
      </c>
      <c r="I273" s="20" t="s">
        <v>378</v>
      </c>
      <c r="J273" s="66" t="s">
        <v>392</v>
      </c>
      <c r="K273" s="59">
        <v>0</v>
      </c>
      <c r="L273" s="72">
        <v>0</v>
      </c>
      <c r="M273" s="79">
        <v>0</v>
      </c>
      <c r="N273" s="87">
        <v>1805</v>
      </c>
      <c r="O273" s="88">
        <v>742</v>
      </c>
      <c r="P273" s="97">
        <v>2547</v>
      </c>
      <c r="Q273" s="47">
        <v>0</v>
      </c>
      <c r="R273" s="48">
        <v>0</v>
      </c>
    </row>
    <row r="274" spans="1:18" x14ac:dyDescent="0.3">
      <c r="A274" s="14">
        <v>511</v>
      </c>
      <c r="B274" s="14" t="s">
        <v>350</v>
      </c>
      <c r="C274" s="14" t="s">
        <v>352</v>
      </c>
      <c r="D274" s="14" t="s">
        <v>353</v>
      </c>
      <c r="E274" s="14" t="s">
        <v>484</v>
      </c>
      <c r="F274" s="14" t="s">
        <v>485</v>
      </c>
      <c r="G274" s="14" t="s">
        <v>328</v>
      </c>
      <c r="H274" s="15" t="s">
        <v>306</v>
      </c>
      <c r="I274" s="14" t="s">
        <v>486</v>
      </c>
      <c r="J274" s="65" t="s">
        <v>491</v>
      </c>
      <c r="K274" s="58">
        <v>0</v>
      </c>
      <c r="L274" s="71">
        <v>369731.88500000001</v>
      </c>
      <c r="M274" s="78">
        <v>369731.88500000001</v>
      </c>
      <c r="N274" s="85">
        <v>162</v>
      </c>
      <c r="O274" s="86"/>
      <c r="P274" s="96">
        <v>162</v>
      </c>
      <c r="Q274" s="45">
        <v>369731.88500000007</v>
      </c>
      <c r="R274" s="46" t="s">
        <v>643</v>
      </c>
    </row>
    <row r="275" spans="1:18" x14ac:dyDescent="0.3">
      <c r="A275" s="16">
        <v>313</v>
      </c>
      <c r="B275" s="16" t="s">
        <v>350</v>
      </c>
      <c r="C275" s="16" t="s">
        <v>352</v>
      </c>
      <c r="D275" s="16" t="s">
        <v>353</v>
      </c>
      <c r="E275" s="16" t="s">
        <v>408</v>
      </c>
      <c r="F275" s="16" t="s">
        <v>409</v>
      </c>
      <c r="G275" s="16" t="s">
        <v>330</v>
      </c>
      <c r="H275" s="17">
        <v>112</v>
      </c>
      <c r="I275" s="16" t="s">
        <v>463</v>
      </c>
      <c r="J275" s="67" t="s">
        <v>511</v>
      </c>
      <c r="K275" s="60">
        <v>387557.99</v>
      </c>
      <c r="L275" s="73">
        <v>44429.640000000007</v>
      </c>
      <c r="M275" s="80">
        <v>431987.63</v>
      </c>
      <c r="N275" s="89">
        <v>3709</v>
      </c>
      <c r="O275" s="90">
        <v>1436</v>
      </c>
      <c r="P275" s="98">
        <v>5145</v>
      </c>
      <c r="Q275" s="49">
        <v>311417.32160738582</v>
      </c>
      <c r="R275" s="50">
        <v>1547755.1228064066</v>
      </c>
    </row>
    <row r="276" spans="1:18" x14ac:dyDescent="0.3">
      <c r="A276" s="14">
        <v>714</v>
      </c>
      <c r="B276" s="14" t="s">
        <v>350</v>
      </c>
      <c r="C276" s="14" t="s">
        <v>352</v>
      </c>
      <c r="D276" s="14" t="s">
        <v>353</v>
      </c>
      <c r="E276" s="14" t="s">
        <v>354</v>
      </c>
      <c r="F276" s="14" t="s">
        <v>355</v>
      </c>
      <c r="G276" s="14" t="s">
        <v>319</v>
      </c>
      <c r="H276" s="15">
        <v>187</v>
      </c>
      <c r="I276" s="14" t="s">
        <v>356</v>
      </c>
      <c r="J276" s="65" t="s">
        <v>369</v>
      </c>
      <c r="K276" s="58">
        <v>0</v>
      </c>
      <c r="L276" s="71">
        <v>40190.05071428571</v>
      </c>
      <c r="M276" s="78">
        <v>40190.05071428571</v>
      </c>
      <c r="N276" s="85">
        <v>578</v>
      </c>
      <c r="O276" s="86">
        <v>325</v>
      </c>
      <c r="P276" s="96">
        <v>903</v>
      </c>
      <c r="Q276" s="45">
        <v>25725.193037494064</v>
      </c>
      <c r="R276" s="46">
        <v>111666.51013846153</v>
      </c>
    </row>
    <row r="277" spans="1:18" x14ac:dyDescent="0.3">
      <c r="A277" s="14">
        <v>411</v>
      </c>
      <c r="B277" s="14" t="s">
        <v>350</v>
      </c>
      <c r="C277" s="14" t="s">
        <v>352</v>
      </c>
      <c r="D277" s="14" t="s">
        <v>353</v>
      </c>
      <c r="E277" s="14" t="s">
        <v>408</v>
      </c>
      <c r="F277" s="14" t="s">
        <v>409</v>
      </c>
      <c r="G277" s="14" t="s">
        <v>339</v>
      </c>
      <c r="H277" s="15" t="s">
        <v>298</v>
      </c>
      <c r="I277" s="14" t="s">
        <v>515</v>
      </c>
      <c r="J277" s="65" t="s">
        <v>624</v>
      </c>
      <c r="K277" s="58">
        <v>346168.45</v>
      </c>
      <c r="L277" s="71">
        <v>232016.48111111112</v>
      </c>
      <c r="M277" s="78">
        <v>578184.93111111107</v>
      </c>
      <c r="N277" s="85">
        <v>179</v>
      </c>
      <c r="O277" s="86"/>
      <c r="P277" s="96">
        <v>179</v>
      </c>
      <c r="Q277" s="45">
        <v>578184.93111111107</v>
      </c>
      <c r="R277" s="46" t="s">
        <v>643</v>
      </c>
    </row>
    <row r="278" spans="1:18" x14ac:dyDescent="0.3">
      <c r="A278" s="14">
        <v>412</v>
      </c>
      <c r="B278" s="14" t="s">
        <v>350</v>
      </c>
      <c r="C278" s="14" t="s">
        <v>352</v>
      </c>
      <c r="D278" s="14" t="s">
        <v>353</v>
      </c>
      <c r="E278" s="14" t="s">
        <v>408</v>
      </c>
      <c r="F278" s="14" t="s">
        <v>409</v>
      </c>
      <c r="G278" s="14" t="s">
        <v>339</v>
      </c>
      <c r="H278" s="15" t="s">
        <v>298</v>
      </c>
      <c r="I278" s="14" t="s">
        <v>515</v>
      </c>
      <c r="J278" s="65" t="s">
        <v>625</v>
      </c>
      <c r="K278" s="58">
        <v>443918.45</v>
      </c>
      <c r="L278" s="71">
        <v>232016.48111111112</v>
      </c>
      <c r="M278" s="78">
        <v>675934.93111111107</v>
      </c>
      <c r="N278" s="85">
        <v>335</v>
      </c>
      <c r="O278" s="86">
        <v>105</v>
      </c>
      <c r="P278" s="96">
        <v>440</v>
      </c>
      <c r="Q278" s="45">
        <v>514632.27709595952</v>
      </c>
      <c r="R278" s="46">
        <v>2832489.2351322751</v>
      </c>
    </row>
    <row r="279" spans="1:18" x14ac:dyDescent="0.3">
      <c r="A279" s="18">
        <v>1823</v>
      </c>
      <c r="B279" s="18" t="s">
        <v>350</v>
      </c>
      <c r="C279" s="18" t="s">
        <v>352</v>
      </c>
      <c r="D279" s="18" t="s">
        <v>353</v>
      </c>
      <c r="E279" s="18" t="s">
        <v>484</v>
      </c>
      <c r="F279" s="18" t="s">
        <v>485</v>
      </c>
      <c r="G279" s="18" t="s">
        <v>340</v>
      </c>
      <c r="H279" s="19" t="s">
        <v>316</v>
      </c>
      <c r="I279" s="18" t="s">
        <v>513</v>
      </c>
      <c r="J279" s="64" t="s">
        <v>513</v>
      </c>
      <c r="K279" s="57">
        <v>0</v>
      </c>
      <c r="L279" s="70">
        <v>341568.78571428574</v>
      </c>
      <c r="M279" s="77">
        <v>341568.78571428574</v>
      </c>
      <c r="N279" s="83">
        <v>8889</v>
      </c>
      <c r="O279" s="84">
        <v>3612</v>
      </c>
      <c r="P279" s="95">
        <v>12501</v>
      </c>
      <c r="Q279" s="43">
        <v>242876.9647399637</v>
      </c>
      <c r="R279" s="44">
        <v>1182157.0847769342</v>
      </c>
    </row>
    <row r="280" spans="1:18" x14ac:dyDescent="0.3">
      <c r="A280" s="18">
        <v>314</v>
      </c>
      <c r="B280" s="18" t="s">
        <v>350</v>
      </c>
      <c r="C280" s="18" t="s">
        <v>352</v>
      </c>
      <c r="D280" s="18" t="s">
        <v>353</v>
      </c>
      <c r="E280" s="18" t="s">
        <v>408</v>
      </c>
      <c r="F280" s="18" t="s">
        <v>409</v>
      </c>
      <c r="G280" s="18" t="s">
        <v>326</v>
      </c>
      <c r="H280" s="19">
        <v>119</v>
      </c>
      <c r="I280" s="18" t="s">
        <v>463</v>
      </c>
      <c r="J280" s="64" t="s">
        <v>471</v>
      </c>
      <c r="K280" s="57">
        <v>0</v>
      </c>
      <c r="L280" s="70">
        <v>425629.25624999998</v>
      </c>
      <c r="M280" s="77">
        <v>425629.25624999998</v>
      </c>
      <c r="N280" s="83">
        <v>2058</v>
      </c>
      <c r="O280" s="84">
        <v>609</v>
      </c>
      <c r="P280" s="95">
        <v>2667</v>
      </c>
      <c r="Q280" s="43">
        <v>328438.32372047246</v>
      </c>
      <c r="R280" s="44">
        <v>1863962.6049568965</v>
      </c>
    </row>
    <row r="281" spans="1:18" ht="15" thickBot="1" x14ac:dyDescent="0.35">
      <c r="A281" s="18">
        <v>1824</v>
      </c>
      <c r="B281" s="18" t="s">
        <v>350</v>
      </c>
      <c r="C281" s="18" t="s">
        <v>352</v>
      </c>
      <c r="D281" s="18" t="s">
        <v>353</v>
      </c>
      <c r="E281" s="18" t="s">
        <v>484</v>
      </c>
      <c r="F281" s="18" t="s">
        <v>485</v>
      </c>
      <c r="G281" s="18" t="s">
        <v>340</v>
      </c>
      <c r="H281" s="19" t="s">
        <v>316</v>
      </c>
      <c r="I281" s="18" t="s">
        <v>513</v>
      </c>
      <c r="J281" s="64" t="s">
        <v>638</v>
      </c>
      <c r="K281" s="62">
        <v>0</v>
      </c>
      <c r="L281" s="75">
        <v>341568.78571428574</v>
      </c>
      <c r="M281" s="82">
        <v>341568.78571428574</v>
      </c>
      <c r="N281" s="93">
        <v>654</v>
      </c>
      <c r="O281" s="94">
        <v>365</v>
      </c>
      <c r="P281" s="100">
        <v>1019</v>
      </c>
      <c r="Q281" s="53">
        <v>219220.79083134726</v>
      </c>
      <c r="R281" s="54">
        <v>953585.18532289634</v>
      </c>
    </row>
    <row r="282" spans="1:18" x14ac:dyDescent="0.3">
      <c r="L282" s="7"/>
      <c r="M282" s="7"/>
      <c r="N282" s="7"/>
      <c r="O282" s="7"/>
      <c r="P282" s="7"/>
      <c r="Q282" s="7"/>
      <c r="R282" s="7"/>
    </row>
  </sheetData>
  <sortState xmlns:xlrd2="http://schemas.microsoft.com/office/spreadsheetml/2017/richdata2" ref="A4:M281">
    <sortCondition ref="J3:J281"/>
  </sortState>
  <mergeCells count="3">
    <mergeCell ref="K2:M2"/>
    <mergeCell ref="N2:P2"/>
    <mergeCell ref="Q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9B5C-AB46-4000-B372-6FB21B93A57F}">
  <dimension ref="A1:Z280"/>
  <sheetViews>
    <sheetView topLeftCell="G1" workbookViewId="0">
      <selection activeCell="L3" sqref="L3"/>
    </sheetView>
  </sheetViews>
  <sheetFormatPr defaultColWidth="14.109375" defaultRowHeight="14.4" x14ac:dyDescent="0.3"/>
  <cols>
    <col min="1" max="1" width="5.6640625" style="76" bestFit="1" customWidth="1"/>
    <col min="2" max="2" width="8.33203125" style="76" customWidth="1"/>
    <col min="3" max="3" width="11.33203125" style="76" customWidth="1"/>
    <col min="4" max="4" width="11.6640625" style="76" customWidth="1"/>
    <col min="5" max="5" width="12" style="76" customWidth="1"/>
    <col min="6" max="6" width="26.88671875" style="76" customWidth="1"/>
    <col min="7" max="7" width="12.5546875" style="76" customWidth="1"/>
    <col min="8" max="8" width="19.33203125" style="76" customWidth="1"/>
    <col min="9" max="9" width="24.77734375" style="76" customWidth="1"/>
    <col min="10" max="10" width="15.5546875" style="114" bestFit="1" customWidth="1"/>
    <col min="11" max="11" width="13.77734375" style="114" bestFit="1" customWidth="1"/>
    <col min="12" max="12" width="19.21875" style="114" bestFit="1" customWidth="1"/>
    <col min="13" max="13" width="15.44140625" style="76" hidden="1" customWidth="1"/>
    <col min="14" max="15" width="19.6640625" style="76" hidden="1" customWidth="1"/>
    <col min="16" max="16" width="14.6640625" style="76" hidden="1" customWidth="1"/>
    <col min="17" max="17" width="14.21875" style="114" bestFit="1" customWidth="1"/>
    <col min="18" max="18" width="13.77734375" style="114" bestFit="1" customWidth="1"/>
    <col min="19" max="19" width="19.21875" style="114" bestFit="1" customWidth="1"/>
    <col min="20" max="21" width="13.77734375" style="114" bestFit="1" customWidth="1"/>
    <col min="22" max="22" width="19.21875" style="114" bestFit="1" customWidth="1"/>
    <col min="23" max="24" width="13.77734375" style="114" bestFit="1" customWidth="1"/>
    <col min="25" max="25" width="19.21875" style="114" bestFit="1" customWidth="1"/>
    <col min="26" max="16384" width="14.109375" style="145"/>
  </cols>
  <sheetData>
    <row r="1" spans="1:25" ht="15" thickBot="1" x14ac:dyDescent="0.35">
      <c r="Q1" s="147" t="s">
        <v>660</v>
      </c>
      <c r="R1" s="147"/>
      <c r="S1" s="147"/>
      <c r="T1" s="147" t="s">
        <v>662</v>
      </c>
      <c r="U1" s="147"/>
      <c r="V1" s="147"/>
      <c r="W1" s="147" t="s">
        <v>663</v>
      </c>
      <c r="X1" s="147"/>
      <c r="Y1" s="147"/>
    </row>
    <row r="2" spans="1:25" x14ac:dyDescent="0.3">
      <c r="A2" s="76" t="s">
        <v>0</v>
      </c>
      <c r="B2" s="76" t="s">
        <v>652</v>
      </c>
      <c r="C2" s="76" t="s">
        <v>343</v>
      </c>
      <c r="D2" s="76" t="s">
        <v>344</v>
      </c>
      <c r="E2" s="76" t="s">
        <v>345</v>
      </c>
      <c r="F2" s="76" t="s">
        <v>346</v>
      </c>
      <c r="G2" s="76" t="s">
        <v>347</v>
      </c>
      <c r="H2" s="76" t="s">
        <v>348</v>
      </c>
      <c r="I2" s="76" t="s">
        <v>653</v>
      </c>
      <c r="J2" s="115" t="s">
        <v>644</v>
      </c>
      <c r="K2" s="116" t="s">
        <v>645</v>
      </c>
      <c r="L2" s="117" t="s">
        <v>655</v>
      </c>
      <c r="M2" s="126" t="s">
        <v>647</v>
      </c>
      <c r="N2" s="126" t="s">
        <v>664</v>
      </c>
      <c r="O2" s="126" t="s">
        <v>665</v>
      </c>
      <c r="P2" s="127" t="s">
        <v>649</v>
      </c>
      <c r="Q2" s="134" t="s">
        <v>644</v>
      </c>
      <c r="R2" s="135" t="s">
        <v>645</v>
      </c>
      <c r="S2" s="136" t="s">
        <v>655</v>
      </c>
      <c r="T2" s="135" t="s">
        <v>644</v>
      </c>
      <c r="U2" s="135" t="s">
        <v>645</v>
      </c>
      <c r="V2" s="136" t="s">
        <v>655</v>
      </c>
      <c r="W2" s="135" t="s">
        <v>644</v>
      </c>
      <c r="X2" s="135" t="s">
        <v>645</v>
      </c>
      <c r="Y2" s="136" t="s">
        <v>655</v>
      </c>
    </row>
    <row r="3" spans="1:25" x14ac:dyDescent="0.3">
      <c r="A3" s="76">
        <v>1401</v>
      </c>
      <c r="B3" s="76" t="s">
        <v>350</v>
      </c>
      <c r="C3" s="76" t="s">
        <v>353</v>
      </c>
      <c r="D3" s="76" t="s">
        <v>484</v>
      </c>
      <c r="E3" s="76" t="s">
        <v>485</v>
      </c>
      <c r="F3" s="76" t="s">
        <v>333</v>
      </c>
      <c r="G3" s="76" t="s">
        <v>308</v>
      </c>
      <c r="H3" s="76" t="s">
        <v>532</v>
      </c>
      <c r="I3" s="76" t="s">
        <v>543</v>
      </c>
      <c r="J3" s="118">
        <v>0</v>
      </c>
      <c r="K3" s="119">
        <v>292092.53769230773</v>
      </c>
      <c r="L3" s="120">
        <f>Tabela14[[#This Row],[COF_MUN]]+Tabela14[[#This Row],[COF_NUTSIII]]</f>
        <v>292092.53769230773</v>
      </c>
      <c r="M3" s="129">
        <v>2487</v>
      </c>
      <c r="N3" s="129">
        <v>747</v>
      </c>
      <c r="O3" s="129">
        <v>323</v>
      </c>
      <c r="P3" s="130">
        <f>Tabela14[[#This Row],[TtAlunos_Básico]]+Tabela14[[#This Row],[TtAlunos_Secundário_CCH]]+Tabela14[[#This Row],[TtAlunos_Secundário_prof]]</f>
        <v>3557</v>
      </c>
      <c r="Q3" s="118">
        <f>Tabela14[[#This Row],[COF_MUN]]/Tabela14[[#This Row],[Total de Alunos]]*Tabela14[[#This Row],[TtAlunos_Básico]]</f>
        <v>0</v>
      </c>
      <c r="R3" s="119">
        <f>Tabela14[[#This Row],[COF_NUTSIII]]/Tabela14[[#This Row],[Total de Alunos]]*Tabela14[[#This Row],[TtAlunos_Básico]]</f>
        <v>204226.63515343529</v>
      </c>
      <c r="S3" s="120">
        <f>Tabela14[[#This Row],[COF_NUTSIII+MUN]]/Tabela14[[#This Row],[Total de Alunos]]*Tabela14[[#This Row],[TtAlunos_Básico]]</f>
        <v>204226.63515343529</v>
      </c>
      <c r="T3" s="119">
        <f>Tabela14[[#This Row],[COF_MUN]]/Tabela14[[#This Row],[Total de Alunos]]*Tabela14[[#This Row],[TtAlunos_Secundário_CCH]]</f>
        <v>0</v>
      </c>
      <c r="U3" s="119">
        <f>Tabela14[[#This Row],[COF_NUTSIII]]/Tabela14[[#This Row],[Total de Alunos]]*Tabela14[[#This Row],[TtAlunos_Secundário_CCH]]</f>
        <v>61341.896445362348</v>
      </c>
      <c r="V3" s="120">
        <f>Tabela14[[#This Row],[COF_NUTSIII+MUN]]/Tabela14[[#This Row],[Total de Alunos]]*Tabela14[[#This Row],[TtAlunos_Secundário_CCH]]</f>
        <v>61341.896445362348</v>
      </c>
      <c r="W3" s="119">
        <f>Tabela14[[#This Row],[COF_MUN]]/Tabela14[[#This Row],[Total de Alunos]]*Tabela14[[#This Row],[TtAlunos_Secundário_prof]]</f>
        <v>0</v>
      </c>
      <c r="X3" s="119">
        <f>Tabela14[[#This Row],[COF_NUTSIII]]/Tabela14[[#This Row],[Total de Alunos]]*Tabela14[[#This Row],[TtAlunos_Secundário_prof]]</f>
        <v>26524.006093510092</v>
      </c>
      <c r="Y3" s="120">
        <f>Tabela14[[#This Row],[COF_NUTSIII+MUN]]/Tabela14[[#This Row],[Total de Alunos]]*Tabela14[[#This Row],[TtAlunos_Secundário_prof]]</f>
        <v>26524.006093510092</v>
      </c>
    </row>
    <row r="4" spans="1:25" x14ac:dyDescent="0.3">
      <c r="A4" s="76">
        <v>101</v>
      </c>
      <c r="B4" s="76" t="s">
        <v>350</v>
      </c>
      <c r="C4" s="76" t="s">
        <v>353</v>
      </c>
      <c r="D4" s="76" t="s">
        <v>484</v>
      </c>
      <c r="E4" s="76" t="s">
        <v>485</v>
      </c>
      <c r="F4" s="76" t="s">
        <v>335</v>
      </c>
      <c r="G4" s="76" t="s">
        <v>304</v>
      </c>
      <c r="H4" s="76" t="s">
        <v>445</v>
      </c>
      <c r="I4" s="76" t="s">
        <v>569</v>
      </c>
      <c r="J4" s="118">
        <v>0</v>
      </c>
      <c r="K4" s="119">
        <v>261614.17909090911</v>
      </c>
      <c r="L4" s="120">
        <f>Tabela14[[#This Row],[COF_MUN]]+Tabela14[[#This Row],[COF_NUTSIII]]</f>
        <v>261614.17909090911</v>
      </c>
      <c r="M4" s="129">
        <v>3749</v>
      </c>
      <c r="N4" s="129">
        <v>754</v>
      </c>
      <c r="O4" s="129">
        <v>506</v>
      </c>
      <c r="P4" s="130">
        <f>Tabela14[[#This Row],[TtAlunos_Básico]]+Tabela14[[#This Row],[TtAlunos_Secundário_CCH]]+Tabela14[[#This Row],[TtAlunos_Secundário_prof]]</f>
        <v>5009</v>
      </c>
      <c r="Q4" s="118">
        <f>Tabela14[[#This Row],[COF_MUN]]/Tabela14[[#This Row],[Total de Alunos]]*Tabela14[[#This Row],[TtAlunos_Básico]]</f>
        <v>0</v>
      </c>
      <c r="R4" s="119">
        <f>Tabela14[[#This Row],[COF_NUTSIII]]/Tabela14[[#This Row],[Total de Alunos]]*Tabela14[[#This Row],[TtAlunos_Básico]]</f>
        <v>195805.86093268482</v>
      </c>
      <c r="S4" s="120">
        <f>Tabela14[[#This Row],[COF_NUTSIII+MUN]]/Tabela14[[#This Row],[Total de Alunos]]*Tabela14[[#This Row],[TtAlunos_Básico]]</f>
        <v>195805.86093268482</v>
      </c>
      <c r="T4" s="119">
        <f>Tabela14[[#This Row],[COF_MUN]]/Tabela14[[#This Row],[Total de Alunos]]*Tabela14[[#This Row],[TtAlunos_Secundário_CCH]]</f>
        <v>0</v>
      </c>
      <c r="U4" s="119">
        <f>Tabela14[[#This Row],[COF_NUTSIII]]/Tabela14[[#This Row],[Total de Alunos]]*Tabela14[[#This Row],[TtAlunos_Secundário_CCH]]</f>
        <v>39380.533247064377</v>
      </c>
      <c r="V4" s="120">
        <f>Tabela14[[#This Row],[COF_NUTSIII+MUN]]/Tabela14[[#This Row],[Total de Alunos]]*Tabela14[[#This Row],[TtAlunos_Secundário_CCH]]</f>
        <v>39380.533247064377</v>
      </c>
      <c r="W4" s="119">
        <f>Tabela14[[#This Row],[COF_MUN]]/Tabela14[[#This Row],[Total de Alunos]]*Tabela14[[#This Row],[TtAlunos_Secundário_prof]]</f>
        <v>0</v>
      </c>
      <c r="X4" s="119">
        <f>Tabela14[[#This Row],[COF_NUTSIII]]/Tabela14[[#This Row],[Total de Alunos]]*Tabela14[[#This Row],[TtAlunos_Secundário_prof]]</f>
        <v>26427.784911159913</v>
      </c>
      <c r="Y4" s="120">
        <f>Tabela14[[#This Row],[COF_NUTSIII+MUN]]/Tabela14[[#This Row],[Total de Alunos]]*Tabela14[[#This Row],[TtAlunos_Secundário_prof]]</f>
        <v>26427.784911159913</v>
      </c>
    </row>
    <row r="5" spans="1:25" ht="13.2" customHeight="1" x14ac:dyDescent="0.3">
      <c r="A5" s="76">
        <v>901</v>
      </c>
      <c r="B5" s="76" t="s">
        <v>350</v>
      </c>
      <c r="C5" s="76" t="s">
        <v>353</v>
      </c>
      <c r="D5" s="76" t="s">
        <v>484</v>
      </c>
      <c r="E5" s="76" t="s">
        <v>485</v>
      </c>
      <c r="F5" s="76" t="s">
        <v>340</v>
      </c>
      <c r="G5" s="76" t="s">
        <v>316</v>
      </c>
      <c r="H5" s="76" t="s">
        <v>492</v>
      </c>
      <c r="I5" s="76" t="s">
        <v>626</v>
      </c>
      <c r="J5" s="118">
        <v>0</v>
      </c>
      <c r="K5" s="119">
        <v>341568.78571428574</v>
      </c>
      <c r="L5" s="120">
        <f>Tabela14[[#This Row],[COF_MUN]]+Tabela14[[#This Row],[COF_NUTSIII]]</f>
        <v>341568.78571428574</v>
      </c>
      <c r="M5" s="129">
        <v>316</v>
      </c>
      <c r="N5" s="129">
        <v>120</v>
      </c>
      <c r="O5" s="129">
        <v>27</v>
      </c>
      <c r="P5" s="130">
        <f>Tabela14[[#This Row],[TtAlunos_Básico]]+Tabela14[[#This Row],[TtAlunos_Secundário_CCH]]+Tabela14[[#This Row],[TtAlunos_Secundário_prof]]</f>
        <v>463</v>
      </c>
      <c r="Q5" s="118">
        <f>Tabela14[[#This Row],[COF_MUN]]/Tabela14[[#This Row],[Total de Alunos]]*Tabela14[[#This Row],[TtAlunos_Básico]]</f>
        <v>0</v>
      </c>
      <c r="R5" s="119">
        <f>Tabela14[[#This Row],[COF_NUTSIII]]/Tabela14[[#This Row],[Total de Alunos]]*Tabela14[[#This Row],[TtAlunos_Básico]]</f>
        <v>233122.54057389696</v>
      </c>
      <c r="S5" s="120">
        <f>Tabela14[[#This Row],[COF_NUTSIII+MUN]]/Tabela14[[#This Row],[Total de Alunos]]*Tabela14[[#This Row],[TtAlunos_Básico]]</f>
        <v>233122.54057389696</v>
      </c>
      <c r="T5" s="119">
        <f>Tabela14[[#This Row],[COF_MUN]]/Tabela14[[#This Row],[Total de Alunos]]*Tabela14[[#This Row],[TtAlunos_Secundário_CCH]]</f>
        <v>0</v>
      </c>
      <c r="U5" s="119">
        <f>Tabela14[[#This Row],[COF_NUTSIII]]/Tabela14[[#This Row],[Total de Alunos]]*Tabela14[[#This Row],[TtAlunos_Secundário_CCH]]</f>
        <v>88527.547053378585</v>
      </c>
      <c r="V5" s="120">
        <f>Tabela14[[#This Row],[COF_NUTSIII+MUN]]/Tabela14[[#This Row],[Total de Alunos]]*Tabela14[[#This Row],[TtAlunos_Secundário_CCH]]</f>
        <v>88527.547053378585</v>
      </c>
      <c r="W5" s="119">
        <f>Tabela14[[#This Row],[COF_MUN]]/Tabela14[[#This Row],[Total de Alunos]]*Tabela14[[#This Row],[TtAlunos_Secundário_prof]]</f>
        <v>0</v>
      </c>
      <c r="X5" s="119">
        <f>Tabela14[[#This Row],[COF_NUTSIII]]/Tabela14[[#This Row],[Total de Alunos]]*Tabela14[[#This Row],[TtAlunos_Secundário_prof]]</f>
        <v>19918.698087010183</v>
      </c>
      <c r="Y5" s="120">
        <f>Tabela14[[#This Row],[COF_NUTSIII+MUN]]/Tabela14[[#This Row],[Total de Alunos]]*Tabela14[[#This Row],[TtAlunos_Secundário_prof]]</f>
        <v>19918.698087010183</v>
      </c>
    </row>
    <row r="6" spans="1:25" x14ac:dyDescent="0.3">
      <c r="A6" s="137">
        <v>701</v>
      </c>
      <c r="B6" s="137" t="s">
        <v>350</v>
      </c>
      <c r="C6" s="137" t="s">
        <v>353</v>
      </c>
      <c r="D6" s="137" t="s">
        <v>354</v>
      </c>
      <c r="E6" s="137" t="s">
        <v>355</v>
      </c>
      <c r="F6" s="137" t="s">
        <v>319</v>
      </c>
      <c r="G6" s="137">
        <v>187</v>
      </c>
      <c r="H6" s="137" t="s">
        <v>356</v>
      </c>
      <c r="I6" s="137" t="s">
        <v>357</v>
      </c>
      <c r="J6" s="138">
        <v>393702.92</v>
      </c>
      <c r="K6" s="139">
        <v>40190.05071428571</v>
      </c>
      <c r="L6" s="120">
        <f>Tabela14[[#This Row],[COF_MUN]]+Tabela14[[#This Row],[COF_NUTSIII]]</f>
        <v>433892.97071428568</v>
      </c>
      <c r="M6" s="142">
        <v>317</v>
      </c>
      <c r="N6" s="142"/>
      <c r="O6" s="142"/>
      <c r="P6" s="130">
        <f>Tabela14[[#This Row],[TtAlunos_Básico]]+Tabela14[[#This Row],[TtAlunos_Secundário_CCH]]+Tabela14[[#This Row],[TtAlunos_Secundário_prof]]</f>
        <v>317</v>
      </c>
      <c r="Q6" s="118">
        <f>Tabela14[[#This Row],[COF_MUN]]/Tabela14[[#This Row],[Total de Alunos]]*Tabela14[[#This Row],[TtAlunos_Básico]]</f>
        <v>393702.91999999993</v>
      </c>
      <c r="R6" s="119">
        <f>Tabela14[[#This Row],[COF_NUTSIII]]/Tabela14[[#This Row],[Total de Alunos]]*Tabela14[[#This Row],[TtAlunos_Básico]]</f>
        <v>40190.05071428571</v>
      </c>
      <c r="S6" s="120">
        <f>Tabela14[[#This Row],[COF_NUTSIII+MUN]]/Tabela14[[#This Row],[Total de Alunos]]*Tabela14[[#This Row],[TtAlunos_Básico]]</f>
        <v>433892.97071428568</v>
      </c>
      <c r="T6" s="119">
        <f>Tabela14[[#This Row],[COF_MUN]]/Tabela14[[#This Row],[Total de Alunos]]*Tabela14[[#This Row],[TtAlunos_Secundário_CCH]]</f>
        <v>0</v>
      </c>
      <c r="U6" s="119">
        <f>Tabela14[[#This Row],[COF_NUTSIII]]/Tabela14[[#This Row],[Total de Alunos]]*Tabela14[[#This Row],[TtAlunos_Secundário_CCH]]</f>
        <v>0</v>
      </c>
      <c r="V6" s="120">
        <f>Tabela14[[#This Row],[COF_NUTSIII+MUN]]/Tabela14[[#This Row],[Total de Alunos]]*Tabela14[[#This Row],[TtAlunos_Secundário_CCH]]</f>
        <v>0</v>
      </c>
      <c r="W6" s="119">
        <f>Tabela14[[#This Row],[COF_MUN]]/Tabela14[[#This Row],[Total de Alunos]]*Tabela14[[#This Row],[TtAlunos_Secundário_prof]]</f>
        <v>0</v>
      </c>
      <c r="X6" s="119">
        <f>Tabela14[[#This Row],[COF_NUTSIII]]/Tabela14[[#This Row],[Total de Alunos]]*Tabela14[[#This Row],[TtAlunos_Secundário_prof]]</f>
        <v>0</v>
      </c>
      <c r="Y6" s="120">
        <f>Tabela14[[#This Row],[COF_NUTSIII+MUN]]/Tabela14[[#This Row],[Total de Alunos]]*Tabela14[[#This Row],[TtAlunos_Secundário_prof]]</f>
        <v>0</v>
      </c>
    </row>
    <row r="7" spans="1:25" x14ac:dyDescent="0.3">
      <c r="A7" s="76">
        <v>102</v>
      </c>
      <c r="B7" s="76" t="s">
        <v>350</v>
      </c>
      <c r="C7" s="76" t="s">
        <v>353</v>
      </c>
      <c r="D7" s="76" t="s">
        <v>484</v>
      </c>
      <c r="E7" s="76" t="s">
        <v>485</v>
      </c>
      <c r="F7" s="76" t="s">
        <v>335</v>
      </c>
      <c r="G7" s="76" t="s">
        <v>304</v>
      </c>
      <c r="H7" s="76" t="s">
        <v>445</v>
      </c>
      <c r="I7" s="76" t="s">
        <v>570</v>
      </c>
      <c r="J7" s="118">
        <v>0</v>
      </c>
      <c r="K7" s="119">
        <v>261614.17909090911</v>
      </c>
      <c r="L7" s="120">
        <f>Tabela14[[#This Row],[COF_MUN]]+Tabela14[[#This Row],[COF_NUTSIII]]</f>
        <v>261614.17909090911</v>
      </c>
      <c r="M7" s="129">
        <v>2178</v>
      </c>
      <c r="N7" s="129">
        <v>340</v>
      </c>
      <c r="O7" s="129">
        <v>530</v>
      </c>
      <c r="P7" s="130">
        <f>Tabela14[[#This Row],[TtAlunos_Básico]]+Tabela14[[#This Row],[TtAlunos_Secundário_CCH]]+Tabela14[[#This Row],[TtAlunos_Secundário_prof]]</f>
        <v>3048</v>
      </c>
      <c r="Q7" s="118">
        <f>Tabela14[[#This Row],[COF_MUN]]/Tabela14[[#This Row],[Total de Alunos]]*Tabela14[[#This Row],[TtAlunos_Básico]]</f>
        <v>0</v>
      </c>
      <c r="R7" s="119">
        <f>Tabela14[[#This Row],[COF_NUTSIII]]/Tabela14[[#This Row],[Total de Alunos]]*Tabela14[[#This Row],[TtAlunos_Básico]]</f>
        <v>186940.84057086613</v>
      </c>
      <c r="S7" s="120">
        <f>Tabela14[[#This Row],[COF_NUTSIII+MUN]]/Tabela14[[#This Row],[Total de Alunos]]*Tabela14[[#This Row],[TtAlunos_Básico]]</f>
        <v>186940.84057086613</v>
      </c>
      <c r="T7" s="119">
        <f>Tabela14[[#This Row],[COF_MUN]]/Tabela14[[#This Row],[Total de Alunos]]*Tabela14[[#This Row],[TtAlunos_Secundário_CCH]]</f>
        <v>0</v>
      </c>
      <c r="U7" s="119">
        <f>Tabela14[[#This Row],[COF_NUTSIII]]/Tabela14[[#This Row],[Total de Alunos]]*Tabela14[[#This Row],[TtAlunos_Secundário_CCH]]</f>
        <v>29182.684019327131</v>
      </c>
      <c r="V7" s="120">
        <f>Tabela14[[#This Row],[COF_NUTSIII+MUN]]/Tabela14[[#This Row],[Total de Alunos]]*Tabela14[[#This Row],[TtAlunos_Secundário_CCH]]</f>
        <v>29182.684019327131</v>
      </c>
      <c r="W7" s="119">
        <f>Tabela14[[#This Row],[COF_MUN]]/Tabela14[[#This Row],[Total de Alunos]]*Tabela14[[#This Row],[TtAlunos_Secundário_prof]]</f>
        <v>0</v>
      </c>
      <c r="X7" s="119">
        <f>Tabela14[[#This Row],[COF_NUTSIII]]/Tabela14[[#This Row],[Total de Alunos]]*Tabela14[[#This Row],[TtAlunos_Secundário_prof]]</f>
        <v>45490.65450071582</v>
      </c>
      <c r="Y7" s="120">
        <f>Tabela14[[#This Row],[COF_NUTSIII+MUN]]/Tabela14[[#This Row],[Total de Alunos]]*Tabela14[[#This Row],[TtAlunos_Secundário_prof]]</f>
        <v>45490.65450071582</v>
      </c>
    </row>
    <row r="8" spans="1:25" x14ac:dyDescent="0.3">
      <c r="A8" s="76">
        <v>801</v>
      </c>
      <c r="B8" s="76" t="s">
        <v>350</v>
      </c>
      <c r="C8" s="76" t="s">
        <v>353</v>
      </c>
      <c r="D8" s="76" t="s">
        <v>321</v>
      </c>
      <c r="E8" s="76" t="s">
        <v>377</v>
      </c>
      <c r="F8" s="76" t="s">
        <v>321</v>
      </c>
      <c r="G8" s="76">
        <v>150</v>
      </c>
      <c r="H8" s="76" t="s">
        <v>378</v>
      </c>
      <c r="I8" s="76" t="s">
        <v>379</v>
      </c>
      <c r="J8" s="118">
        <v>0</v>
      </c>
      <c r="K8" s="119">
        <v>0</v>
      </c>
      <c r="L8" s="120">
        <f>Tabela14[[#This Row],[COF_MUN]]+Tabela14[[#This Row],[COF_NUTSIII]]</f>
        <v>0</v>
      </c>
      <c r="M8" s="129">
        <v>4594</v>
      </c>
      <c r="N8" s="129">
        <v>911</v>
      </c>
      <c r="O8" s="129">
        <v>585</v>
      </c>
      <c r="P8" s="130">
        <f>Tabela14[[#This Row],[TtAlunos_Básico]]+Tabela14[[#This Row],[TtAlunos_Secundário_CCH]]+Tabela14[[#This Row],[TtAlunos_Secundário_prof]]</f>
        <v>6090</v>
      </c>
      <c r="Q8" s="118">
        <f>Tabela14[[#This Row],[COF_MUN]]/Tabela14[[#This Row],[Total de Alunos]]*Tabela14[[#This Row],[TtAlunos_Básico]]</f>
        <v>0</v>
      </c>
      <c r="R8" s="119">
        <f>Tabela14[[#This Row],[COF_NUTSIII]]/Tabela14[[#This Row],[Total de Alunos]]*Tabela14[[#This Row],[TtAlunos_Básico]]</f>
        <v>0</v>
      </c>
      <c r="S8" s="120">
        <f>Tabela14[[#This Row],[COF_NUTSIII+MUN]]/Tabela14[[#This Row],[Total de Alunos]]*Tabela14[[#This Row],[TtAlunos_Básico]]</f>
        <v>0</v>
      </c>
      <c r="T8" s="119">
        <f>Tabela14[[#This Row],[COF_MUN]]/Tabela14[[#This Row],[Total de Alunos]]*Tabela14[[#This Row],[TtAlunos_Secundário_CCH]]</f>
        <v>0</v>
      </c>
      <c r="U8" s="119">
        <f>Tabela14[[#This Row],[COF_NUTSIII]]/Tabela14[[#This Row],[Total de Alunos]]*Tabela14[[#This Row],[TtAlunos_Secundário_CCH]]</f>
        <v>0</v>
      </c>
      <c r="V8" s="120">
        <f>Tabela14[[#This Row],[COF_NUTSIII+MUN]]/Tabela14[[#This Row],[Total de Alunos]]*Tabela14[[#This Row],[TtAlunos_Secundário_CCH]]</f>
        <v>0</v>
      </c>
      <c r="W8" s="119">
        <f>Tabela14[[#This Row],[COF_MUN]]/Tabela14[[#This Row],[Total de Alunos]]*Tabela14[[#This Row],[TtAlunos_Secundário_prof]]</f>
        <v>0</v>
      </c>
      <c r="X8" s="119">
        <f>Tabela14[[#This Row],[COF_NUTSIII]]/Tabela14[[#This Row],[Total de Alunos]]*Tabela14[[#This Row],[TtAlunos_Secundário_prof]]</f>
        <v>0</v>
      </c>
      <c r="Y8" s="120">
        <f>Tabela14[[#This Row],[COF_NUTSIII+MUN]]/Tabela14[[#This Row],[Total de Alunos]]*Tabela14[[#This Row],[TtAlunos_Secundário_prof]]</f>
        <v>0</v>
      </c>
    </row>
    <row r="9" spans="1:25" x14ac:dyDescent="0.3">
      <c r="A9" s="76">
        <v>1501</v>
      </c>
      <c r="B9" s="76" t="s">
        <v>350</v>
      </c>
      <c r="C9" s="76" t="s">
        <v>353</v>
      </c>
      <c r="D9" s="76" t="s">
        <v>354</v>
      </c>
      <c r="E9" s="76" t="s">
        <v>355</v>
      </c>
      <c r="F9" s="76" t="s">
        <v>320</v>
      </c>
      <c r="G9" s="76">
        <v>181</v>
      </c>
      <c r="H9" s="76" t="s">
        <v>370</v>
      </c>
      <c r="I9" s="76" t="s">
        <v>371</v>
      </c>
      <c r="J9" s="118">
        <v>360238.5</v>
      </c>
      <c r="K9" s="119">
        <v>0</v>
      </c>
      <c r="L9" s="120">
        <f>Tabela14[[#This Row],[COF_MUN]]+Tabela14[[#This Row],[COF_NUTSIII]]</f>
        <v>360238.5</v>
      </c>
      <c r="M9" s="129">
        <v>912</v>
      </c>
      <c r="N9" s="129">
        <v>201</v>
      </c>
      <c r="O9" s="129">
        <v>27</v>
      </c>
      <c r="P9" s="130">
        <f>Tabela14[[#This Row],[TtAlunos_Básico]]+Tabela14[[#This Row],[TtAlunos_Secundário_CCH]]+Tabela14[[#This Row],[TtAlunos_Secundário_prof]]</f>
        <v>1140</v>
      </c>
      <c r="Q9" s="118">
        <f>Tabela14[[#This Row],[COF_MUN]]/Tabela14[[#This Row],[Total de Alunos]]*Tabela14[[#This Row],[TtAlunos_Básico]]</f>
        <v>288190.80000000005</v>
      </c>
      <c r="R9" s="119">
        <f>Tabela14[[#This Row],[COF_NUTSIII]]/Tabela14[[#This Row],[Total de Alunos]]*Tabela14[[#This Row],[TtAlunos_Básico]]</f>
        <v>0</v>
      </c>
      <c r="S9" s="120">
        <f>Tabela14[[#This Row],[COF_NUTSIII+MUN]]/Tabela14[[#This Row],[Total de Alunos]]*Tabela14[[#This Row],[TtAlunos_Básico]]</f>
        <v>288190.80000000005</v>
      </c>
      <c r="T9" s="119">
        <f>Tabela14[[#This Row],[COF_MUN]]/Tabela14[[#This Row],[Total de Alunos]]*Tabela14[[#This Row],[TtAlunos_Secundário_CCH]]</f>
        <v>63515.735526315795</v>
      </c>
      <c r="U9" s="119">
        <f>Tabela14[[#This Row],[COF_NUTSIII]]/Tabela14[[#This Row],[Total de Alunos]]*Tabela14[[#This Row],[TtAlunos_Secundário_CCH]]</f>
        <v>0</v>
      </c>
      <c r="V9" s="120">
        <f>Tabela14[[#This Row],[COF_NUTSIII+MUN]]/Tabela14[[#This Row],[Total de Alunos]]*Tabela14[[#This Row],[TtAlunos_Secundário_CCH]]</f>
        <v>63515.735526315795</v>
      </c>
      <c r="W9" s="119">
        <f>Tabela14[[#This Row],[COF_MUN]]/Tabela14[[#This Row],[Total de Alunos]]*Tabela14[[#This Row],[TtAlunos_Secundário_prof]]</f>
        <v>8531.964473684211</v>
      </c>
      <c r="X9" s="119">
        <f>Tabela14[[#This Row],[COF_NUTSIII]]/Tabela14[[#This Row],[Total de Alunos]]*Tabela14[[#This Row],[TtAlunos_Secundário_prof]]</f>
        <v>0</v>
      </c>
      <c r="Y9" s="120">
        <f>Tabela14[[#This Row],[COF_NUTSIII+MUN]]/Tabela14[[#This Row],[Total de Alunos]]*Tabela14[[#This Row],[TtAlunos_Secundário_prof]]</f>
        <v>8531.964473684211</v>
      </c>
    </row>
    <row r="10" spans="1:25" x14ac:dyDescent="0.3">
      <c r="A10" s="76">
        <v>1402</v>
      </c>
      <c r="B10" s="76" t="s">
        <v>350</v>
      </c>
      <c r="C10" s="76" t="s">
        <v>353</v>
      </c>
      <c r="D10" s="76" t="s">
        <v>484</v>
      </c>
      <c r="E10" s="76" t="s">
        <v>485</v>
      </c>
      <c r="F10" s="76" t="s">
        <v>333</v>
      </c>
      <c r="G10" s="76" t="s">
        <v>308</v>
      </c>
      <c r="H10" s="76" t="s">
        <v>532</v>
      </c>
      <c r="I10" s="76" t="s">
        <v>544</v>
      </c>
      <c r="J10" s="118">
        <v>0</v>
      </c>
      <c r="K10" s="119">
        <v>292092.53769230773</v>
      </c>
      <c r="L10" s="120">
        <f>Tabela14[[#This Row],[COF_MUN]]+Tabela14[[#This Row],[COF_NUTSIII]]</f>
        <v>292092.53769230773</v>
      </c>
      <c r="M10" s="129">
        <v>1100</v>
      </c>
      <c r="N10" s="129">
        <v>230</v>
      </c>
      <c r="O10" s="129">
        <v>83</v>
      </c>
      <c r="P10" s="130">
        <f>Tabela14[[#This Row],[TtAlunos_Básico]]+Tabela14[[#This Row],[TtAlunos_Secundário_CCH]]+Tabela14[[#This Row],[TtAlunos_Secundário_prof]]</f>
        <v>1413</v>
      </c>
      <c r="Q10" s="118">
        <f>Tabela14[[#This Row],[COF_MUN]]/Tabela14[[#This Row],[Total de Alunos]]*Tabela14[[#This Row],[TtAlunos_Básico]]</f>
        <v>0</v>
      </c>
      <c r="R10" s="119">
        <f>Tabela14[[#This Row],[COF_NUTSIII]]/Tabela14[[#This Row],[Total de Alunos]]*Tabela14[[#This Row],[TtAlunos_Básico]]</f>
        <v>227389.80287440799</v>
      </c>
      <c r="S10" s="120">
        <f>Tabela14[[#This Row],[COF_NUTSIII+MUN]]/Tabela14[[#This Row],[Total de Alunos]]*Tabela14[[#This Row],[TtAlunos_Básico]]</f>
        <v>227389.80287440799</v>
      </c>
      <c r="T10" s="119">
        <f>Tabela14[[#This Row],[COF_MUN]]/Tabela14[[#This Row],[Total de Alunos]]*Tabela14[[#This Row],[TtAlunos_Secundário_CCH]]</f>
        <v>0</v>
      </c>
      <c r="U10" s="119">
        <f>Tabela14[[#This Row],[COF_NUTSIII]]/Tabela14[[#This Row],[Total de Alunos]]*Tabela14[[#This Row],[TtAlunos_Secundário_CCH]]</f>
        <v>47545.140601012579</v>
      </c>
      <c r="V10" s="120">
        <f>Tabela14[[#This Row],[COF_NUTSIII+MUN]]/Tabela14[[#This Row],[Total de Alunos]]*Tabela14[[#This Row],[TtAlunos_Secundário_CCH]]</f>
        <v>47545.140601012579</v>
      </c>
      <c r="W10" s="119">
        <f>Tabela14[[#This Row],[COF_MUN]]/Tabela14[[#This Row],[Total de Alunos]]*Tabela14[[#This Row],[TtAlunos_Secundário_prof]]</f>
        <v>0</v>
      </c>
      <c r="X10" s="119">
        <f>Tabela14[[#This Row],[COF_NUTSIII]]/Tabela14[[#This Row],[Total de Alunos]]*Tabela14[[#This Row],[TtAlunos_Secundário_prof]]</f>
        <v>17157.594216887148</v>
      </c>
      <c r="Y10" s="120">
        <f>Tabela14[[#This Row],[COF_NUTSIII+MUN]]/Tabela14[[#This Row],[Total de Alunos]]*Tabela14[[#This Row],[TtAlunos_Secundário_prof]]</f>
        <v>17157.594216887148</v>
      </c>
    </row>
    <row r="11" spans="1:25" x14ac:dyDescent="0.3">
      <c r="A11" s="76">
        <v>1001</v>
      </c>
      <c r="B11" s="76" t="s">
        <v>350</v>
      </c>
      <c r="C11" s="76" t="s">
        <v>353</v>
      </c>
      <c r="D11" s="76" t="s">
        <v>484</v>
      </c>
      <c r="E11" s="76" t="s">
        <v>485</v>
      </c>
      <c r="F11" s="76" t="s">
        <v>334</v>
      </c>
      <c r="G11" s="76" t="s">
        <v>302</v>
      </c>
      <c r="H11" s="76" t="s">
        <v>556</v>
      </c>
      <c r="I11" s="76" t="s">
        <v>557</v>
      </c>
      <c r="J11" s="118">
        <v>0</v>
      </c>
      <c r="K11" s="119">
        <v>313016.76416666666</v>
      </c>
      <c r="L11" s="120">
        <f>Tabela14[[#This Row],[COF_MUN]]+Tabela14[[#This Row],[COF_NUTSIII]]</f>
        <v>313016.76416666666</v>
      </c>
      <c r="M11" s="129">
        <v>4466</v>
      </c>
      <c r="N11" s="129">
        <v>971</v>
      </c>
      <c r="O11" s="129">
        <v>668</v>
      </c>
      <c r="P11" s="130">
        <f>Tabela14[[#This Row],[TtAlunos_Básico]]+Tabela14[[#This Row],[TtAlunos_Secundário_CCH]]+Tabela14[[#This Row],[TtAlunos_Secundário_prof]]</f>
        <v>6105</v>
      </c>
      <c r="Q11" s="118">
        <f>Tabela14[[#This Row],[COF_MUN]]/Tabela14[[#This Row],[Total de Alunos]]*Tabela14[[#This Row],[TtAlunos_Básico]]</f>
        <v>0</v>
      </c>
      <c r="R11" s="119">
        <f>Tabela14[[#This Row],[COF_NUTSIII]]/Tabela14[[#This Row],[Total de Alunos]]*Tabela14[[#This Row],[TtAlunos_Básico]]</f>
        <v>228981.63288588586</v>
      </c>
      <c r="S11" s="120">
        <f>Tabela14[[#This Row],[COF_NUTSIII+MUN]]/Tabela14[[#This Row],[Total de Alunos]]*Tabela14[[#This Row],[TtAlunos_Básico]]</f>
        <v>228981.63288588586</v>
      </c>
      <c r="T11" s="119">
        <f>Tabela14[[#This Row],[COF_MUN]]/Tabela14[[#This Row],[Total de Alunos]]*Tabela14[[#This Row],[TtAlunos_Secundário_CCH]]</f>
        <v>0</v>
      </c>
      <c r="U11" s="119">
        <f>Tabela14[[#This Row],[COF_NUTSIII]]/Tabela14[[#This Row],[Total de Alunos]]*Tabela14[[#This Row],[TtAlunos_Secundário_CCH]]</f>
        <v>49785.303522659022</v>
      </c>
      <c r="V11" s="120">
        <f>Tabela14[[#This Row],[COF_NUTSIII+MUN]]/Tabela14[[#This Row],[Total de Alunos]]*Tabela14[[#This Row],[TtAlunos_Secundário_CCH]]</f>
        <v>49785.303522659022</v>
      </c>
      <c r="W11" s="119">
        <f>Tabela14[[#This Row],[COF_MUN]]/Tabela14[[#This Row],[Total de Alunos]]*Tabela14[[#This Row],[TtAlunos_Secundário_prof]]</f>
        <v>0</v>
      </c>
      <c r="X11" s="119">
        <f>Tabela14[[#This Row],[COF_NUTSIII]]/Tabela14[[#This Row],[Total de Alunos]]*Tabela14[[#This Row],[TtAlunos_Secundário_prof]]</f>
        <v>34249.827758121755</v>
      </c>
      <c r="Y11" s="120">
        <f>Tabela14[[#This Row],[COF_NUTSIII+MUN]]/Tabela14[[#This Row],[Total de Alunos]]*Tabela14[[#This Row],[TtAlunos_Secundário_prof]]</f>
        <v>34249.827758121755</v>
      </c>
    </row>
    <row r="12" spans="1:25" x14ac:dyDescent="0.3">
      <c r="A12" s="76">
        <v>1502</v>
      </c>
      <c r="B12" s="76" t="s">
        <v>350</v>
      </c>
      <c r="C12" s="76" t="s">
        <v>353</v>
      </c>
      <c r="D12" s="76" t="s">
        <v>427</v>
      </c>
      <c r="E12" s="76" t="s">
        <v>428</v>
      </c>
      <c r="F12" s="76" t="s">
        <v>324</v>
      </c>
      <c r="G12" s="76">
        <v>170</v>
      </c>
      <c r="H12" s="76" t="s">
        <v>370</v>
      </c>
      <c r="I12" s="76" t="s">
        <v>429</v>
      </c>
      <c r="J12" s="118">
        <v>219156.28</v>
      </c>
      <c r="K12" s="119">
        <v>0</v>
      </c>
      <c r="L12" s="120">
        <f>Tabela14[[#This Row],[COF_MUN]]+Tabela14[[#This Row],[COF_NUTSIII]]</f>
        <v>219156.28</v>
      </c>
      <c r="M12" s="129">
        <v>2133</v>
      </c>
      <c r="N12" s="129">
        <v>496</v>
      </c>
      <c r="O12" s="129">
        <v>200</v>
      </c>
      <c r="P12" s="130">
        <f>Tabela14[[#This Row],[TtAlunos_Básico]]+Tabela14[[#This Row],[TtAlunos_Secundário_CCH]]+Tabela14[[#This Row],[TtAlunos_Secundário_prof]]</f>
        <v>2829</v>
      </c>
      <c r="Q12" s="118">
        <f>Tabela14[[#This Row],[COF_MUN]]/Tabela14[[#This Row],[Total de Alunos]]*Tabela14[[#This Row],[TtAlunos_Básico]]</f>
        <v>165238.72224814424</v>
      </c>
      <c r="R12" s="119">
        <f>Tabela14[[#This Row],[COF_NUTSIII]]/Tabela14[[#This Row],[Total de Alunos]]*Tabela14[[#This Row],[TtAlunos_Básico]]</f>
        <v>0</v>
      </c>
      <c r="S12" s="120">
        <f>Tabela14[[#This Row],[COF_NUTSIII+MUN]]/Tabela14[[#This Row],[Total de Alunos]]*Tabela14[[#This Row],[TtAlunos_Básico]]</f>
        <v>165238.72224814424</v>
      </c>
      <c r="T12" s="119">
        <f>Tabela14[[#This Row],[COF_MUN]]/Tabela14[[#This Row],[Total de Alunos]]*Tabela14[[#This Row],[TtAlunos_Secundário_CCH]]</f>
        <v>38424.006673736309</v>
      </c>
      <c r="U12" s="119">
        <f>Tabela14[[#This Row],[COF_NUTSIII]]/Tabela14[[#This Row],[Total de Alunos]]*Tabela14[[#This Row],[TtAlunos_Secundário_CCH]]</f>
        <v>0</v>
      </c>
      <c r="V12" s="120">
        <f>Tabela14[[#This Row],[COF_NUTSIII+MUN]]/Tabela14[[#This Row],[Total de Alunos]]*Tabela14[[#This Row],[TtAlunos_Secundário_CCH]]</f>
        <v>38424.006673736309</v>
      </c>
      <c r="W12" s="119">
        <f>Tabela14[[#This Row],[COF_MUN]]/Tabela14[[#This Row],[Total de Alunos]]*Tabela14[[#This Row],[TtAlunos_Secundário_prof]]</f>
        <v>15493.551078119477</v>
      </c>
      <c r="X12" s="119">
        <f>Tabela14[[#This Row],[COF_NUTSIII]]/Tabela14[[#This Row],[Total de Alunos]]*Tabela14[[#This Row],[TtAlunos_Secundário_prof]]</f>
        <v>0</v>
      </c>
      <c r="Y12" s="120">
        <f>Tabela14[[#This Row],[COF_NUTSIII+MUN]]/Tabela14[[#This Row],[Total de Alunos]]*Tabela14[[#This Row],[TtAlunos_Secundário_prof]]</f>
        <v>15493.551078119477</v>
      </c>
    </row>
    <row r="13" spans="1:25" x14ac:dyDescent="0.3">
      <c r="A13" s="76">
        <v>802</v>
      </c>
      <c r="B13" s="76" t="s">
        <v>350</v>
      </c>
      <c r="C13" s="76" t="s">
        <v>353</v>
      </c>
      <c r="D13" s="76" t="s">
        <v>321</v>
      </c>
      <c r="E13" s="76" t="s">
        <v>377</v>
      </c>
      <c r="F13" s="76" t="s">
        <v>321</v>
      </c>
      <c r="G13" s="76">
        <v>150</v>
      </c>
      <c r="H13" s="76" t="s">
        <v>378</v>
      </c>
      <c r="I13" s="76" t="s">
        <v>380</v>
      </c>
      <c r="J13" s="118">
        <v>0</v>
      </c>
      <c r="K13" s="119">
        <v>0</v>
      </c>
      <c r="L13" s="120">
        <f>Tabela14[[#This Row],[COF_MUN]]+Tabela14[[#This Row],[COF_NUTSIII]]</f>
        <v>0</v>
      </c>
      <c r="M13" s="129">
        <v>128</v>
      </c>
      <c r="N13" s="129"/>
      <c r="O13" s="129"/>
      <c r="P13" s="130">
        <f>Tabela14[[#This Row],[TtAlunos_Básico]]+Tabela14[[#This Row],[TtAlunos_Secundário_CCH]]+Tabela14[[#This Row],[TtAlunos_Secundário_prof]]</f>
        <v>128</v>
      </c>
      <c r="Q13" s="118">
        <f>Tabela14[[#This Row],[COF_MUN]]/Tabela14[[#This Row],[Total de Alunos]]*Tabela14[[#This Row],[TtAlunos_Básico]]</f>
        <v>0</v>
      </c>
      <c r="R13" s="119">
        <f>Tabela14[[#This Row],[COF_NUTSIII]]/Tabela14[[#This Row],[Total de Alunos]]*Tabela14[[#This Row],[TtAlunos_Básico]]</f>
        <v>0</v>
      </c>
      <c r="S13" s="120">
        <f>Tabela14[[#This Row],[COF_NUTSIII+MUN]]/Tabela14[[#This Row],[Total de Alunos]]*Tabela14[[#This Row],[TtAlunos_Básico]]</f>
        <v>0</v>
      </c>
      <c r="T13" s="119">
        <f>Tabela14[[#This Row],[COF_MUN]]/Tabela14[[#This Row],[Total de Alunos]]*Tabela14[[#This Row],[TtAlunos_Secundário_CCH]]</f>
        <v>0</v>
      </c>
      <c r="U13" s="119">
        <f>Tabela14[[#This Row],[COF_NUTSIII]]/Tabela14[[#This Row],[Total de Alunos]]*Tabela14[[#This Row],[TtAlunos_Secundário_CCH]]</f>
        <v>0</v>
      </c>
      <c r="V13" s="120">
        <f>Tabela14[[#This Row],[COF_NUTSIII+MUN]]/Tabela14[[#This Row],[Total de Alunos]]*Tabela14[[#This Row],[TtAlunos_Secundário_CCH]]</f>
        <v>0</v>
      </c>
      <c r="W13" s="119">
        <f>Tabela14[[#This Row],[COF_MUN]]/Tabela14[[#This Row],[Total de Alunos]]*Tabela14[[#This Row],[TtAlunos_Secundário_prof]]</f>
        <v>0</v>
      </c>
      <c r="X13" s="119">
        <f>Tabela14[[#This Row],[COF_NUTSIII]]/Tabela14[[#This Row],[Total de Alunos]]*Tabela14[[#This Row],[TtAlunos_Secundário_prof]]</f>
        <v>0</v>
      </c>
      <c r="Y13" s="120">
        <f>Tabela14[[#This Row],[COF_NUTSIII+MUN]]/Tabela14[[#This Row],[Total de Alunos]]*Tabela14[[#This Row],[TtAlunos_Secundário_prof]]</f>
        <v>0</v>
      </c>
    </row>
    <row r="14" spans="1:25" x14ac:dyDescent="0.3">
      <c r="A14" s="76">
        <v>1101</v>
      </c>
      <c r="B14" s="76" t="s">
        <v>350</v>
      </c>
      <c r="C14" s="76" t="s">
        <v>353</v>
      </c>
      <c r="D14" s="76" t="s">
        <v>484</v>
      </c>
      <c r="E14" s="76" t="s">
        <v>485</v>
      </c>
      <c r="F14" s="76" t="s">
        <v>334</v>
      </c>
      <c r="G14" s="76" t="s">
        <v>302</v>
      </c>
      <c r="H14" s="76" t="s">
        <v>427</v>
      </c>
      <c r="I14" s="76" t="s">
        <v>558</v>
      </c>
      <c r="J14" s="118">
        <v>0</v>
      </c>
      <c r="K14" s="119">
        <v>313016.76416666666</v>
      </c>
      <c r="L14" s="120">
        <f>Tabela14[[#This Row],[COF_MUN]]+Tabela14[[#This Row],[COF_NUTSIII]]</f>
        <v>313016.76416666666</v>
      </c>
      <c r="M14" s="129">
        <v>3806</v>
      </c>
      <c r="N14" s="129">
        <v>759</v>
      </c>
      <c r="O14" s="129">
        <v>275</v>
      </c>
      <c r="P14" s="130">
        <f>Tabela14[[#This Row],[TtAlunos_Básico]]+Tabela14[[#This Row],[TtAlunos_Secundário_CCH]]+Tabela14[[#This Row],[TtAlunos_Secundário_prof]]</f>
        <v>4840</v>
      </c>
      <c r="Q14" s="118">
        <f>Tabela14[[#This Row],[COF_MUN]]/Tabela14[[#This Row],[Total de Alunos]]*Tabela14[[#This Row],[TtAlunos_Básico]]</f>
        <v>0</v>
      </c>
      <c r="R14" s="119">
        <f>Tabela14[[#This Row],[COF_NUTSIII]]/Tabela14[[#This Row],[Total de Alunos]]*Tabela14[[#This Row],[TtAlunos_Básico]]</f>
        <v>246145.00091287881</v>
      </c>
      <c r="S14" s="120">
        <f>Tabela14[[#This Row],[COF_NUTSIII+MUN]]/Tabela14[[#This Row],[Total de Alunos]]*Tabela14[[#This Row],[TtAlunos_Básico]]</f>
        <v>246145.00091287881</v>
      </c>
      <c r="T14" s="119">
        <f>Tabela14[[#This Row],[COF_MUN]]/Tabela14[[#This Row],[Total de Alunos]]*Tabela14[[#This Row],[TtAlunos_Secundário_CCH]]</f>
        <v>0</v>
      </c>
      <c r="U14" s="119">
        <f>Tabela14[[#This Row],[COF_NUTSIII]]/Tabela14[[#This Row],[Total de Alunos]]*Tabela14[[#This Row],[TtAlunos_Secundário_CCH]]</f>
        <v>49086.719835227275</v>
      </c>
      <c r="V14" s="120">
        <f>Tabela14[[#This Row],[COF_NUTSIII+MUN]]/Tabela14[[#This Row],[Total de Alunos]]*Tabela14[[#This Row],[TtAlunos_Secundário_CCH]]</f>
        <v>49086.719835227275</v>
      </c>
      <c r="W14" s="119">
        <f>Tabela14[[#This Row],[COF_MUN]]/Tabela14[[#This Row],[Total de Alunos]]*Tabela14[[#This Row],[TtAlunos_Secundário_prof]]</f>
        <v>0</v>
      </c>
      <c r="X14" s="119">
        <f>Tabela14[[#This Row],[COF_NUTSIII]]/Tabela14[[#This Row],[Total de Alunos]]*Tabela14[[#This Row],[TtAlunos_Secundário_prof]]</f>
        <v>17785.043418560606</v>
      </c>
      <c r="Y14" s="120">
        <f>Tabela14[[#This Row],[COF_NUTSIII+MUN]]/Tabela14[[#This Row],[Total de Alunos]]*Tabela14[[#This Row],[TtAlunos_Secundário_prof]]</f>
        <v>17785.043418560606</v>
      </c>
    </row>
    <row r="15" spans="1:25" x14ac:dyDescent="0.3">
      <c r="A15" s="76">
        <v>401</v>
      </c>
      <c r="B15" s="76" t="s">
        <v>350</v>
      </c>
      <c r="C15" s="76" t="s">
        <v>353</v>
      </c>
      <c r="D15" s="76" t="s">
        <v>408</v>
      </c>
      <c r="E15" s="76" t="s">
        <v>409</v>
      </c>
      <c r="F15" s="76" t="s">
        <v>339</v>
      </c>
      <c r="G15" s="76" t="s">
        <v>298</v>
      </c>
      <c r="H15" s="76" t="s">
        <v>515</v>
      </c>
      <c r="I15" s="76" t="s">
        <v>618</v>
      </c>
      <c r="J15" s="118">
        <v>303665.84999999998</v>
      </c>
      <c r="K15" s="119">
        <v>232016.48111111112</v>
      </c>
      <c r="L15" s="120">
        <f>Tabela14[[#This Row],[COF_MUN]]+Tabela14[[#This Row],[COF_NUTSIII]]</f>
        <v>535682.3311111111</v>
      </c>
      <c r="M15" s="129">
        <v>250</v>
      </c>
      <c r="N15" s="129">
        <v>62</v>
      </c>
      <c r="O15" s="129">
        <v>0</v>
      </c>
      <c r="P15" s="130">
        <f>Tabela14[[#This Row],[TtAlunos_Básico]]+Tabela14[[#This Row],[TtAlunos_Secundário_CCH]]+Tabela14[[#This Row],[TtAlunos_Secundário_prof]]</f>
        <v>312</v>
      </c>
      <c r="Q15" s="118">
        <f>Tabela14[[#This Row],[COF_MUN]]/Tabela14[[#This Row],[Total de Alunos]]*Tabela14[[#This Row],[TtAlunos_Básico]]</f>
        <v>243321.99519230766</v>
      </c>
      <c r="R15" s="119">
        <f>Tabela14[[#This Row],[COF_NUTSIII]]/Tabela14[[#This Row],[Total de Alunos]]*Tabela14[[#This Row],[TtAlunos_Básico]]</f>
        <v>185910.64191595442</v>
      </c>
      <c r="S15" s="120">
        <f>Tabela14[[#This Row],[COF_NUTSIII+MUN]]/Tabela14[[#This Row],[Total de Alunos]]*Tabela14[[#This Row],[TtAlunos_Básico]]</f>
        <v>429232.6371082621</v>
      </c>
      <c r="T15" s="119">
        <f>Tabela14[[#This Row],[COF_MUN]]/Tabela14[[#This Row],[Total de Alunos]]*Tabela14[[#This Row],[TtAlunos_Secundário_CCH]]</f>
        <v>60343.854807692303</v>
      </c>
      <c r="U15" s="119">
        <f>Tabela14[[#This Row],[COF_NUTSIII]]/Tabela14[[#This Row],[Total de Alunos]]*Tabela14[[#This Row],[TtAlunos_Secundário_CCH]]</f>
        <v>46105.839195156695</v>
      </c>
      <c r="V15" s="120">
        <f>Tabela14[[#This Row],[COF_NUTSIII+MUN]]/Tabela14[[#This Row],[Total de Alunos]]*Tabela14[[#This Row],[TtAlunos_Secundário_CCH]]</f>
        <v>106449.69400284901</v>
      </c>
      <c r="W15" s="119">
        <f>Tabela14[[#This Row],[COF_MUN]]/Tabela14[[#This Row],[Total de Alunos]]*Tabela14[[#This Row],[TtAlunos_Secundário_prof]]</f>
        <v>0</v>
      </c>
      <c r="X15" s="119">
        <f>Tabela14[[#This Row],[COF_NUTSIII]]/Tabela14[[#This Row],[Total de Alunos]]*Tabela14[[#This Row],[TtAlunos_Secundário_prof]]</f>
        <v>0</v>
      </c>
      <c r="Y15" s="120">
        <f>Tabela14[[#This Row],[COF_NUTSIII+MUN]]/Tabela14[[#This Row],[Total de Alunos]]*Tabela14[[#This Row],[TtAlunos_Secundário_prof]]</f>
        <v>0</v>
      </c>
    </row>
    <row r="16" spans="1:25" x14ac:dyDescent="0.3">
      <c r="A16" s="76">
        <v>1701</v>
      </c>
      <c r="B16" s="76" t="s">
        <v>350</v>
      </c>
      <c r="C16" s="76" t="s">
        <v>353</v>
      </c>
      <c r="D16" s="76" t="s">
        <v>408</v>
      </c>
      <c r="E16" s="76" t="s">
        <v>409</v>
      </c>
      <c r="F16" s="76" t="s">
        <v>331</v>
      </c>
      <c r="G16" s="76" t="s">
        <v>301</v>
      </c>
      <c r="H16" s="76" t="s">
        <v>420</v>
      </c>
      <c r="I16" s="76" t="s">
        <v>512</v>
      </c>
      <c r="J16" s="118">
        <v>345422.37</v>
      </c>
      <c r="K16" s="119">
        <v>11835.449999999999</v>
      </c>
      <c r="L16" s="120">
        <f>Tabela14[[#This Row],[COF_MUN]]+Tabela14[[#This Row],[COF_NUTSIII]]</f>
        <v>357257.82</v>
      </c>
      <c r="M16" s="129">
        <v>653</v>
      </c>
      <c r="N16" s="129">
        <v>141</v>
      </c>
      <c r="O16" s="129">
        <v>50</v>
      </c>
      <c r="P16" s="130">
        <f>Tabela14[[#This Row],[TtAlunos_Básico]]+Tabela14[[#This Row],[TtAlunos_Secundário_CCH]]+Tabela14[[#This Row],[TtAlunos_Secundário_prof]]</f>
        <v>844</v>
      </c>
      <c r="Q16" s="118">
        <f>Tabela14[[#This Row],[COF_MUN]]/Tabela14[[#This Row],[Total de Alunos]]*Tabela14[[#This Row],[TtAlunos_Básico]]</f>
        <v>267252.14171800949</v>
      </c>
      <c r="R16" s="119">
        <f>Tabela14[[#This Row],[COF_NUTSIII]]/Tabela14[[#This Row],[Total de Alunos]]*Tabela14[[#This Row],[TtAlunos_Básico]]</f>
        <v>9157.0484004739337</v>
      </c>
      <c r="S16" s="120">
        <f>Tabela14[[#This Row],[COF_NUTSIII+MUN]]/Tabela14[[#This Row],[Total de Alunos]]*Tabela14[[#This Row],[TtAlunos_Básico]]</f>
        <v>276409.19011848344</v>
      </c>
      <c r="T16" s="119">
        <f>Tabela14[[#This Row],[COF_MUN]]/Tabela14[[#This Row],[Total de Alunos]]*Tabela14[[#This Row],[TtAlunos_Secundário_CCH]]</f>
        <v>57706.817736966826</v>
      </c>
      <c r="U16" s="119">
        <f>Tabela14[[#This Row],[COF_NUTSIII]]/Tabela14[[#This Row],[Total de Alunos]]*Tabela14[[#This Row],[TtAlunos_Secundário_CCH]]</f>
        <v>1977.2493483412322</v>
      </c>
      <c r="V16" s="120">
        <f>Tabela14[[#This Row],[COF_NUTSIII+MUN]]/Tabela14[[#This Row],[Total de Alunos]]*Tabela14[[#This Row],[TtAlunos_Secundário_CCH]]</f>
        <v>59684.067085308059</v>
      </c>
      <c r="W16" s="119">
        <f>Tabela14[[#This Row],[COF_MUN]]/Tabela14[[#This Row],[Total de Alunos]]*Tabela14[[#This Row],[TtAlunos_Secundário_prof]]</f>
        <v>20463.410545023697</v>
      </c>
      <c r="X16" s="119">
        <f>Tabela14[[#This Row],[COF_NUTSIII]]/Tabela14[[#This Row],[Total de Alunos]]*Tabela14[[#This Row],[TtAlunos_Secundário_prof]]</f>
        <v>701.15225118483409</v>
      </c>
      <c r="Y16" s="120">
        <f>Tabela14[[#This Row],[COF_NUTSIII+MUN]]/Tabela14[[#This Row],[Total de Alunos]]*Tabela14[[#This Row],[TtAlunos_Secundário_prof]]</f>
        <v>21164.562796208531</v>
      </c>
    </row>
    <row r="17" spans="1:26" x14ac:dyDescent="0.3">
      <c r="A17" s="76">
        <v>803</v>
      </c>
      <c r="B17" s="76" t="s">
        <v>350</v>
      </c>
      <c r="C17" s="76" t="s">
        <v>353</v>
      </c>
      <c r="D17" s="76" t="s">
        <v>321</v>
      </c>
      <c r="E17" s="76" t="s">
        <v>377</v>
      </c>
      <c r="F17" s="76" t="s">
        <v>321</v>
      </c>
      <c r="G17" s="76">
        <v>150</v>
      </c>
      <c r="H17" s="76" t="s">
        <v>378</v>
      </c>
      <c r="I17" s="76" t="s">
        <v>381</v>
      </c>
      <c r="J17" s="118">
        <v>0</v>
      </c>
      <c r="K17" s="119">
        <v>0</v>
      </c>
      <c r="L17" s="120">
        <f>Tabela14[[#This Row],[COF_MUN]]+Tabela14[[#This Row],[COF_NUTSIII]]</f>
        <v>0</v>
      </c>
      <c r="M17" s="129">
        <v>497</v>
      </c>
      <c r="N17" s="129"/>
      <c r="O17" s="129"/>
      <c r="P17" s="130">
        <f>Tabela14[[#This Row],[TtAlunos_Básico]]+Tabela14[[#This Row],[TtAlunos_Secundário_CCH]]+Tabela14[[#This Row],[TtAlunos_Secundário_prof]]</f>
        <v>497</v>
      </c>
      <c r="Q17" s="118">
        <f>Tabela14[[#This Row],[COF_MUN]]/Tabela14[[#This Row],[Total de Alunos]]*Tabela14[[#This Row],[TtAlunos_Básico]]</f>
        <v>0</v>
      </c>
      <c r="R17" s="119">
        <f>Tabela14[[#This Row],[COF_NUTSIII]]/Tabela14[[#This Row],[Total de Alunos]]*Tabela14[[#This Row],[TtAlunos_Básico]]</f>
        <v>0</v>
      </c>
      <c r="S17" s="120">
        <f>Tabela14[[#This Row],[COF_NUTSIII+MUN]]/Tabela14[[#This Row],[Total de Alunos]]*Tabela14[[#This Row],[TtAlunos_Básico]]</f>
        <v>0</v>
      </c>
      <c r="T17" s="119">
        <f>Tabela14[[#This Row],[COF_MUN]]/Tabela14[[#This Row],[Total de Alunos]]*Tabela14[[#This Row],[TtAlunos_Secundário_CCH]]</f>
        <v>0</v>
      </c>
      <c r="U17" s="119">
        <f>Tabela14[[#This Row],[COF_NUTSIII]]/Tabela14[[#This Row],[Total de Alunos]]*Tabela14[[#This Row],[TtAlunos_Secundário_CCH]]</f>
        <v>0</v>
      </c>
      <c r="V17" s="120">
        <f>Tabela14[[#This Row],[COF_NUTSIII+MUN]]/Tabela14[[#This Row],[Total de Alunos]]*Tabela14[[#This Row],[TtAlunos_Secundário_CCH]]</f>
        <v>0</v>
      </c>
      <c r="W17" s="119">
        <f>Tabela14[[#This Row],[COF_MUN]]/Tabela14[[#This Row],[Total de Alunos]]*Tabela14[[#This Row],[TtAlunos_Secundário_prof]]</f>
        <v>0</v>
      </c>
      <c r="X17" s="119">
        <f>Tabela14[[#This Row],[COF_NUTSIII]]/Tabela14[[#This Row],[Total de Alunos]]*Tabela14[[#This Row],[TtAlunos_Secundário_prof]]</f>
        <v>0</v>
      </c>
      <c r="Y17" s="120">
        <f>Tabela14[[#This Row],[COF_NUTSIII+MUN]]/Tabela14[[#This Row],[Total de Alunos]]*Tabela14[[#This Row],[TtAlunos_Secundário_prof]]</f>
        <v>0</v>
      </c>
    </row>
    <row r="18" spans="1:26" x14ac:dyDescent="0.3">
      <c r="A18" s="76">
        <v>201</v>
      </c>
      <c r="B18" s="76" t="s">
        <v>350</v>
      </c>
      <c r="C18" s="76" t="s">
        <v>353</v>
      </c>
      <c r="D18" s="76" t="s">
        <v>354</v>
      </c>
      <c r="E18" s="76" t="s">
        <v>355</v>
      </c>
      <c r="F18" s="76" t="s">
        <v>327</v>
      </c>
      <c r="G18" s="76">
        <v>184</v>
      </c>
      <c r="H18" s="76" t="s">
        <v>373</v>
      </c>
      <c r="I18" s="76" t="s">
        <v>472</v>
      </c>
      <c r="J18" s="118">
        <v>316992.38</v>
      </c>
      <c r="K18" s="119">
        <v>58442.553846153845</v>
      </c>
      <c r="L18" s="120">
        <f>Tabela14[[#This Row],[COF_MUN]]+Tabela14[[#This Row],[COF_NUTSIII]]</f>
        <v>375434.93384615384</v>
      </c>
      <c r="M18" s="129">
        <v>671</v>
      </c>
      <c r="N18" s="129">
        <v>111</v>
      </c>
      <c r="O18" s="129">
        <v>63</v>
      </c>
      <c r="P18" s="130">
        <f>Tabela14[[#This Row],[TtAlunos_Básico]]+Tabela14[[#This Row],[TtAlunos_Secundário_CCH]]+Tabela14[[#This Row],[TtAlunos_Secundário_prof]]</f>
        <v>845</v>
      </c>
      <c r="Q18" s="118">
        <f>Tabela14[[#This Row],[COF_MUN]]/Tabela14[[#This Row],[Total de Alunos]]*Tabela14[[#This Row],[TtAlunos_Básico]]</f>
        <v>251718.209443787</v>
      </c>
      <c r="R18" s="119">
        <f>Tabela14[[#This Row],[COF_NUTSIII]]/Tabela14[[#This Row],[Total de Alunos]]*Tabela14[[#This Row],[TtAlunos_Básico]]</f>
        <v>46408.229148839324</v>
      </c>
      <c r="S18" s="120">
        <f>Tabela14[[#This Row],[COF_NUTSIII+MUN]]/Tabela14[[#This Row],[Total de Alunos]]*Tabela14[[#This Row],[TtAlunos_Básico]]</f>
        <v>298126.43859262631</v>
      </c>
      <c r="T18" s="119">
        <f>Tabela14[[#This Row],[COF_MUN]]/Tabela14[[#This Row],[Total de Alunos]]*Tabela14[[#This Row],[TtAlunos_Secundário_CCH]]</f>
        <v>41640.419147928995</v>
      </c>
      <c r="U18" s="119">
        <f>Tabela14[[#This Row],[COF_NUTSIII]]/Tabela14[[#This Row],[Total de Alunos]]*Tabela14[[#This Row],[TtAlunos_Secundário_CCH]]</f>
        <v>7677.069203459263</v>
      </c>
      <c r="V18" s="120">
        <f>Tabela14[[#This Row],[COF_NUTSIII+MUN]]/Tabela14[[#This Row],[Total de Alunos]]*Tabela14[[#This Row],[TtAlunos_Secundário_CCH]]</f>
        <v>49317.48835138826</v>
      </c>
      <c r="W18" s="119">
        <f>Tabela14[[#This Row],[COF_MUN]]/Tabela14[[#This Row],[Total de Alunos]]*Tabela14[[#This Row],[TtAlunos_Secundário_prof]]</f>
        <v>23633.751408284024</v>
      </c>
      <c r="X18" s="119">
        <f>Tabela14[[#This Row],[COF_NUTSIII]]/Tabela14[[#This Row],[Total de Alunos]]*Tabela14[[#This Row],[TtAlunos_Secundário_prof]]</f>
        <v>4357.2554938552576</v>
      </c>
      <c r="Y18" s="120">
        <f>Tabela14[[#This Row],[COF_NUTSIII+MUN]]/Tabela14[[#This Row],[Total de Alunos]]*Tabela14[[#This Row],[TtAlunos_Secundário_prof]]</f>
        <v>27991.006902139281</v>
      </c>
    </row>
    <row r="19" spans="1:26" x14ac:dyDescent="0.3">
      <c r="A19" s="76">
        <v>1503</v>
      </c>
      <c r="B19" s="76" t="s">
        <v>350</v>
      </c>
      <c r="C19" s="76" t="s">
        <v>353</v>
      </c>
      <c r="D19" s="76" t="s">
        <v>427</v>
      </c>
      <c r="E19" s="76" t="s">
        <v>428</v>
      </c>
      <c r="F19" s="76" t="s">
        <v>324</v>
      </c>
      <c r="G19" s="76">
        <v>170</v>
      </c>
      <c r="H19" s="76" t="s">
        <v>370</v>
      </c>
      <c r="I19" s="76" t="s">
        <v>430</v>
      </c>
      <c r="J19" s="118">
        <v>483401</v>
      </c>
      <c r="K19" s="119">
        <v>0</v>
      </c>
      <c r="L19" s="120">
        <f>Tabela14[[#This Row],[COF_MUN]]+Tabela14[[#This Row],[COF_NUTSIII]]</f>
        <v>483401</v>
      </c>
      <c r="M19" s="129">
        <v>17794</v>
      </c>
      <c r="N19" s="129">
        <v>3980</v>
      </c>
      <c r="O19" s="129">
        <v>2130</v>
      </c>
      <c r="P19" s="130">
        <f>Tabela14[[#This Row],[TtAlunos_Básico]]+Tabela14[[#This Row],[TtAlunos_Secundário_CCH]]+Tabela14[[#This Row],[TtAlunos_Secundário_prof]]</f>
        <v>23904</v>
      </c>
      <c r="Q19" s="118">
        <f>Tabela14[[#This Row],[COF_MUN]]/Tabela14[[#This Row],[Total de Alunos]]*Tabela14[[#This Row],[TtAlunos_Básico]]</f>
        <v>359840.92177041498</v>
      </c>
      <c r="R19" s="119">
        <f>Tabela14[[#This Row],[COF_NUTSIII]]/Tabela14[[#This Row],[Total de Alunos]]*Tabela14[[#This Row],[TtAlunos_Básico]]</f>
        <v>0</v>
      </c>
      <c r="S19" s="120">
        <f>Tabela14[[#This Row],[COF_NUTSIII+MUN]]/Tabela14[[#This Row],[Total de Alunos]]*Tabela14[[#This Row],[TtAlunos_Básico]]</f>
        <v>359840.92177041498</v>
      </c>
      <c r="T19" s="119">
        <f>Tabela14[[#This Row],[COF_MUN]]/Tabela14[[#This Row],[Total de Alunos]]*Tabela14[[#This Row],[TtAlunos_Secundário_CCH]]</f>
        <v>80485.942938420339</v>
      </c>
      <c r="U19" s="119">
        <f>Tabela14[[#This Row],[COF_NUTSIII]]/Tabela14[[#This Row],[Total de Alunos]]*Tabela14[[#This Row],[TtAlunos_Secundário_CCH]]</f>
        <v>0</v>
      </c>
      <c r="V19" s="120">
        <f>Tabela14[[#This Row],[COF_NUTSIII+MUN]]/Tabela14[[#This Row],[Total de Alunos]]*Tabela14[[#This Row],[TtAlunos_Secundário_CCH]]</f>
        <v>80485.942938420339</v>
      </c>
      <c r="W19" s="119">
        <f>Tabela14[[#This Row],[COF_MUN]]/Tabela14[[#This Row],[Total de Alunos]]*Tabela14[[#This Row],[TtAlunos_Secundário_prof]]</f>
        <v>43074.135291164661</v>
      </c>
      <c r="X19" s="119">
        <f>Tabela14[[#This Row],[COF_NUTSIII]]/Tabela14[[#This Row],[Total de Alunos]]*Tabela14[[#This Row],[TtAlunos_Secundário_prof]]</f>
        <v>0</v>
      </c>
      <c r="Y19" s="120">
        <f>Tabela14[[#This Row],[COF_NUTSIII+MUN]]/Tabela14[[#This Row],[Total de Alunos]]*Tabela14[[#This Row],[TtAlunos_Secundário_prof]]</f>
        <v>43074.135291164661</v>
      </c>
    </row>
    <row r="20" spans="1:26" x14ac:dyDescent="0.3">
      <c r="A20" s="76">
        <v>902</v>
      </c>
      <c r="B20" s="76" t="s">
        <v>350</v>
      </c>
      <c r="C20" s="76" t="s">
        <v>353</v>
      </c>
      <c r="D20" s="76" t="s">
        <v>484</v>
      </c>
      <c r="E20" s="76" t="s">
        <v>485</v>
      </c>
      <c r="F20" s="76" t="s">
        <v>329</v>
      </c>
      <c r="G20" s="76" t="s">
        <v>312</v>
      </c>
      <c r="H20" s="76" t="s">
        <v>492</v>
      </c>
      <c r="I20" s="76" t="s">
        <v>493</v>
      </c>
      <c r="J20" s="118">
        <v>0</v>
      </c>
      <c r="K20" s="119">
        <v>91594.23133333333</v>
      </c>
      <c r="L20" s="120">
        <f>Tabela14[[#This Row],[COF_MUN]]+Tabela14[[#This Row],[COF_NUTSIII]]</f>
        <v>91594.23133333333</v>
      </c>
      <c r="M20" s="129">
        <v>285</v>
      </c>
      <c r="N20" s="129">
        <v>62</v>
      </c>
      <c r="O20" s="129">
        <v>36</v>
      </c>
      <c r="P20" s="130">
        <f>Tabela14[[#This Row],[TtAlunos_Básico]]+Tabela14[[#This Row],[TtAlunos_Secundário_CCH]]+Tabela14[[#This Row],[TtAlunos_Secundário_prof]]</f>
        <v>383</v>
      </c>
      <c r="Q20" s="118">
        <f>Tabela14[[#This Row],[COF_MUN]]/Tabela14[[#This Row],[Total de Alunos]]*Tabela14[[#This Row],[TtAlunos_Básico]]</f>
        <v>0</v>
      </c>
      <c r="R20" s="119">
        <f>Tabela14[[#This Row],[COF_NUTSIII]]/Tabela14[[#This Row],[Total de Alunos]]*Tabela14[[#This Row],[TtAlunos_Básico]]</f>
        <v>68157.587284595298</v>
      </c>
      <c r="S20" s="120">
        <f>Tabela14[[#This Row],[COF_NUTSIII+MUN]]/Tabela14[[#This Row],[Total de Alunos]]*Tabela14[[#This Row],[TtAlunos_Básico]]</f>
        <v>68157.587284595298</v>
      </c>
      <c r="T20" s="119">
        <f>Tabela14[[#This Row],[COF_MUN]]/Tabela14[[#This Row],[Total de Alunos]]*Tabela14[[#This Row],[TtAlunos_Secundário_CCH]]</f>
        <v>0</v>
      </c>
      <c r="U20" s="119">
        <f>Tabela14[[#This Row],[COF_NUTSIII]]/Tabela14[[#This Row],[Total de Alunos]]*Tabela14[[#This Row],[TtAlunos_Secundário_CCH]]</f>
        <v>14827.264602262838</v>
      </c>
      <c r="V20" s="120">
        <f>Tabela14[[#This Row],[COF_NUTSIII+MUN]]/Tabela14[[#This Row],[Total de Alunos]]*Tabela14[[#This Row],[TtAlunos_Secundário_CCH]]</f>
        <v>14827.264602262838</v>
      </c>
      <c r="W20" s="119">
        <f>Tabela14[[#This Row],[COF_MUN]]/Tabela14[[#This Row],[Total de Alunos]]*Tabela14[[#This Row],[TtAlunos_Secundário_prof]]</f>
        <v>0</v>
      </c>
      <c r="X20" s="119">
        <f>Tabela14[[#This Row],[COF_NUTSIII]]/Tabela14[[#This Row],[Total de Alunos]]*Tabela14[[#This Row],[TtAlunos_Secundário_prof]]</f>
        <v>8609.3794464751954</v>
      </c>
      <c r="Y20" s="120">
        <f>Tabela14[[#This Row],[COF_NUTSIII+MUN]]/Tabela14[[#This Row],[Total de Alunos]]*Tabela14[[#This Row],[TtAlunos_Secundário_prof]]</f>
        <v>8609.3794464751954</v>
      </c>
    </row>
    <row r="21" spans="1:26" x14ac:dyDescent="0.3">
      <c r="A21" s="76">
        <v>1403</v>
      </c>
      <c r="B21" s="76" t="s">
        <v>350</v>
      </c>
      <c r="C21" s="76" t="s">
        <v>353</v>
      </c>
      <c r="D21" s="76" t="s">
        <v>354</v>
      </c>
      <c r="E21" s="76" t="s">
        <v>355</v>
      </c>
      <c r="F21" s="76" t="s">
        <v>332</v>
      </c>
      <c r="G21" s="76">
        <v>185</v>
      </c>
      <c r="H21" s="76" t="s">
        <v>532</v>
      </c>
      <c r="I21" s="76" t="s">
        <v>533</v>
      </c>
      <c r="J21" s="118">
        <v>0</v>
      </c>
      <c r="K21" s="119">
        <v>330088.81818181818</v>
      </c>
      <c r="L21" s="120">
        <f>Tabela14[[#This Row],[COF_MUN]]+Tabela14[[#This Row],[COF_NUTSIII]]</f>
        <v>330088.81818181818</v>
      </c>
      <c r="M21" s="129">
        <v>2139</v>
      </c>
      <c r="N21" s="129">
        <v>298</v>
      </c>
      <c r="O21" s="129">
        <v>184</v>
      </c>
      <c r="P21" s="130">
        <f>Tabela14[[#This Row],[TtAlunos_Básico]]+Tabela14[[#This Row],[TtAlunos_Secundário_CCH]]+Tabela14[[#This Row],[TtAlunos_Secundário_prof]]</f>
        <v>2621</v>
      </c>
      <c r="Q21" s="118">
        <f>Tabela14[[#This Row],[COF_MUN]]/Tabela14[[#This Row],[Total de Alunos]]*Tabela14[[#This Row],[TtAlunos_Básico]]</f>
        <v>0</v>
      </c>
      <c r="R21" s="119">
        <f>Tabela14[[#This Row],[COF_NUTSIII]]/Tabela14[[#This Row],[Total de Alunos]]*Tabela14[[#This Row],[TtAlunos_Básico]]</f>
        <v>269385.72380423849</v>
      </c>
      <c r="S21" s="120">
        <f>Tabela14[[#This Row],[COF_NUTSIII+MUN]]/Tabela14[[#This Row],[Total de Alunos]]*Tabela14[[#This Row],[TtAlunos_Básico]]</f>
        <v>269385.72380423849</v>
      </c>
      <c r="T21" s="119">
        <f>Tabela14[[#This Row],[COF_MUN]]/Tabela14[[#This Row],[Total de Alunos]]*Tabela14[[#This Row],[TtAlunos_Secundário_CCH]]</f>
        <v>0</v>
      </c>
      <c r="U21" s="119">
        <f>Tabela14[[#This Row],[COF_NUTSIII]]/Tabela14[[#This Row],[Total de Alunos]]*Tabela14[[#This Row],[TtAlunos_Secundário_CCH]]</f>
        <v>37530.128889043044</v>
      </c>
      <c r="V21" s="120">
        <f>Tabela14[[#This Row],[COF_NUTSIII+MUN]]/Tabela14[[#This Row],[Total de Alunos]]*Tabela14[[#This Row],[TtAlunos_Secundário_CCH]]</f>
        <v>37530.128889043044</v>
      </c>
      <c r="W21" s="119">
        <f>Tabela14[[#This Row],[COF_MUN]]/Tabela14[[#This Row],[Total de Alunos]]*Tabela14[[#This Row],[TtAlunos_Secundário_prof]]</f>
        <v>0</v>
      </c>
      <c r="X21" s="119">
        <f>Tabela14[[#This Row],[COF_NUTSIII]]/Tabela14[[#This Row],[Total de Alunos]]*Tabela14[[#This Row],[TtAlunos_Secundário_prof]]</f>
        <v>23172.965488536644</v>
      </c>
      <c r="Y21" s="120">
        <f>Tabela14[[#This Row],[COF_NUTSIII+MUN]]/Tabela14[[#This Row],[Total de Alunos]]*Tabela14[[#This Row],[TtAlunos_Secundário_prof]]</f>
        <v>23172.965488536644</v>
      </c>
    </row>
    <row r="22" spans="1:26" x14ac:dyDescent="0.3">
      <c r="A22" s="137">
        <v>202</v>
      </c>
      <c r="B22" s="137" t="s">
        <v>350</v>
      </c>
      <c r="C22" s="137" t="s">
        <v>353</v>
      </c>
      <c r="D22" s="137" t="s">
        <v>354</v>
      </c>
      <c r="E22" s="137" t="s">
        <v>355</v>
      </c>
      <c r="F22" s="137" t="s">
        <v>327</v>
      </c>
      <c r="G22" s="137">
        <v>184</v>
      </c>
      <c r="H22" s="137" t="s">
        <v>373</v>
      </c>
      <c r="I22" s="137" t="s">
        <v>473</v>
      </c>
      <c r="J22" s="138">
        <v>309432.71000000002</v>
      </c>
      <c r="K22" s="139">
        <v>58442.553846153845</v>
      </c>
      <c r="L22" s="120">
        <f>Tabela14[[#This Row],[COF_MUN]]+Tabela14[[#This Row],[COF_NUTSIII]]</f>
        <v>367875.26384615386</v>
      </c>
      <c r="M22" s="142">
        <v>507</v>
      </c>
      <c r="N22" s="142">
        <v>91</v>
      </c>
      <c r="O22" s="142">
        <v>42</v>
      </c>
      <c r="P22" s="130">
        <f>Tabela14[[#This Row],[TtAlunos_Básico]]+Tabela14[[#This Row],[TtAlunos_Secundário_CCH]]+Tabela14[[#This Row],[TtAlunos_Secundário_prof]]</f>
        <v>640</v>
      </c>
      <c r="Q22" s="118">
        <f>Tabela14[[#This Row],[COF_MUN]]/Tabela14[[#This Row],[Total de Alunos]]*Tabela14[[#This Row],[TtAlunos_Básico]]</f>
        <v>245128.724953125</v>
      </c>
      <c r="R22" s="119">
        <f>Tabela14[[#This Row],[COF_NUTSIII]]/Tabela14[[#This Row],[Total de Alunos]]*Tabela14[[#This Row],[TtAlunos_Básico]]</f>
        <v>46297.460625</v>
      </c>
      <c r="S22" s="120">
        <f>Tabela14[[#This Row],[COF_NUTSIII+MUN]]/Tabela14[[#This Row],[Total de Alunos]]*Tabela14[[#This Row],[TtAlunos_Básico]]</f>
        <v>291426.18557812501</v>
      </c>
      <c r="T22" s="119">
        <f>Tabela14[[#This Row],[COF_MUN]]/Tabela14[[#This Row],[Total de Alunos]]*Tabela14[[#This Row],[TtAlunos_Secundário_CCH]]</f>
        <v>43997.463453124998</v>
      </c>
      <c r="U22" s="119">
        <f>Tabela14[[#This Row],[COF_NUTSIII]]/Tabela14[[#This Row],[Total de Alunos]]*Tabela14[[#This Row],[TtAlunos_Secundário_CCH]]</f>
        <v>8309.8006249999999</v>
      </c>
      <c r="V22" s="120">
        <f>Tabela14[[#This Row],[COF_NUTSIII+MUN]]/Tabela14[[#This Row],[Total de Alunos]]*Tabela14[[#This Row],[TtAlunos_Secundário_CCH]]</f>
        <v>52307.264078125001</v>
      </c>
      <c r="W22" s="119">
        <f>Tabela14[[#This Row],[COF_MUN]]/Tabela14[[#This Row],[Total de Alunos]]*Tabela14[[#This Row],[TtAlunos_Secundário_prof]]</f>
        <v>20306.52159375</v>
      </c>
      <c r="X22" s="119">
        <f>Tabela14[[#This Row],[COF_NUTSIII]]/Tabela14[[#This Row],[Total de Alunos]]*Tabela14[[#This Row],[TtAlunos_Secundário_prof]]</f>
        <v>3835.2925961538458</v>
      </c>
      <c r="Y22" s="120">
        <f>Tabela14[[#This Row],[COF_NUTSIII+MUN]]/Tabela14[[#This Row],[Total de Alunos]]*Tabela14[[#This Row],[TtAlunos_Secundário_prof]]</f>
        <v>24141.814189903846</v>
      </c>
      <c r="Z22" s="146" t="e">
        <f>#REF!+S22+V22-Tabela14[[#This Row],[COF_NUTSIII+MUN]]</f>
        <v>#REF!</v>
      </c>
    </row>
    <row r="23" spans="1:26" x14ac:dyDescent="0.3">
      <c r="A23" s="76">
        <v>1404</v>
      </c>
      <c r="B23" s="76" t="s">
        <v>350</v>
      </c>
      <c r="C23" s="76" t="s">
        <v>353</v>
      </c>
      <c r="D23" s="76" t="s">
        <v>354</v>
      </c>
      <c r="E23" s="76" t="s">
        <v>355</v>
      </c>
      <c r="F23" s="76" t="s">
        <v>332</v>
      </c>
      <c r="G23" s="76">
        <v>185</v>
      </c>
      <c r="H23" s="76" t="s">
        <v>532</v>
      </c>
      <c r="I23" s="76" t="s">
        <v>534</v>
      </c>
      <c r="J23" s="118">
        <v>0</v>
      </c>
      <c r="K23" s="119">
        <v>330088.81818181818</v>
      </c>
      <c r="L23" s="120">
        <f>Tabela14[[#This Row],[COF_MUN]]+Tabela14[[#This Row],[COF_NUTSIII]]</f>
        <v>330088.81818181818</v>
      </c>
      <c r="M23" s="129">
        <v>516</v>
      </c>
      <c r="N23" s="129">
        <v>91</v>
      </c>
      <c r="O23" s="129">
        <v>68</v>
      </c>
      <c r="P23" s="130">
        <f>Tabela14[[#This Row],[TtAlunos_Básico]]+Tabela14[[#This Row],[TtAlunos_Secundário_CCH]]+Tabela14[[#This Row],[TtAlunos_Secundário_prof]]</f>
        <v>675</v>
      </c>
      <c r="Q23" s="118">
        <f>Tabela14[[#This Row],[COF_MUN]]/Tabela14[[#This Row],[Total de Alunos]]*Tabela14[[#This Row],[TtAlunos_Básico]]</f>
        <v>0</v>
      </c>
      <c r="R23" s="119">
        <f>Tabela14[[#This Row],[COF_NUTSIII]]/Tabela14[[#This Row],[Total de Alunos]]*Tabela14[[#This Row],[TtAlunos_Básico]]</f>
        <v>252334.56323232321</v>
      </c>
      <c r="S23" s="120">
        <f>Tabela14[[#This Row],[COF_NUTSIII+MUN]]/Tabela14[[#This Row],[Total de Alunos]]*Tabela14[[#This Row],[TtAlunos_Básico]]</f>
        <v>252334.56323232321</v>
      </c>
      <c r="T23" s="119">
        <f>Tabela14[[#This Row],[COF_MUN]]/Tabela14[[#This Row],[Total de Alunos]]*Tabela14[[#This Row],[TtAlunos_Secundário_CCH]]</f>
        <v>0</v>
      </c>
      <c r="U23" s="119">
        <f>Tabela14[[#This Row],[COF_NUTSIII]]/Tabela14[[#This Row],[Total de Alunos]]*Tabela14[[#This Row],[TtAlunos_Secundário_CCH]]</f>
        <v>44500.862895622893</v>
      </c>
      <c r="V23" s="120">
        <f>Tabela14[[#This Row],[COF_NUTSIII+MUN]]/Tabela14[[#This Row],[Total de Alunos]]*Tabela14[[#This Row],[TtAlunos_Secundário_CCH]]</f>
        <v>44500.862895622893</v>
      </c>
      <c r="W23" s="119">
        <f>Tabela14[[#This Row],[COF_MUN]]/Tabela14[[#This Row],[Total de Alunos]]*Tabela14[[#This Row],[TtAlunos_Secundário_prof]]</f>
        <v>0</v>
      </c>
      <c r="X23" s="119">
        <f>Tabela14[[#This Row],[COF_NUTSIII]]/Tabela14[[#This Row],[Total de Alunos]]*Tabela14[[#This Row],[TtAlunos_Secundário_prof]]</f>
        <v>33253.392053872049</v>
      </c>
      <c r="Y23" s="120">
        <f>Tabela14[[#This Row],[COF_NUTSIII+MUN]]/Tabela14[[#This Row],[Total de Alunos]]*Tabela14[[#This Row],[TtAlunos_Secundário_prof]]</f>
        <v>33253.392053872049</v>
      </c>
    </row>
    <row r="24" spans="1:26" x14ac:dyDescent="0.3">
      <c r="A24" s="76">
        <v>1201</v>
      </c>
      <c r="B24" s="76" t="s">
        <v>350</v>
      </c>
      <c r="C24" s="76" t="s">
        <v>353</v>
      </c>
      <c r="D24" s="76" t="s">
        <v>354</v>
      </c>
      <c r="E24" s="76" t="s">
        <v>355</v>
      </c>
      <c r="F24" s="76" t="s">
        <v>322</v>
      </c>
      <c r="G24" s="76">
        <v>186</v>
      </c>
      <c r="H24" s="76" t="s">
        <v>393</v>
      </c>
      <c r="I24" s="76" t="s">
        <v>394</v>
      </c>
      <c r="J24" s="118">
        <v>0</v>
      </c>
      <c r="K24" s="119">
        <v>30017.989999999998</v>
      </c>
      <c r="L24" s="120">
        <f>Tabela14[[#This Row],[COF_MUN]]+Tabela14[[#This Row],[COF_NUTSIII]]</f>
        <v>30017.989999999998</v>
      </c>
      <c r="M24" s="129">
        <v>215</v>
      </c>
      <c r="N24" s="129">
        <v>46</v>
      </c>
      <c r="O24" s="129">
        <v>112</v>
      </c>
      <c r="P24" s="130">
        <f>Tabela14[[#This Row],[TtAlunos_Básico]]+Tabela14[[#This Row],[TtAlunos_Secundário_CCH]]+Tabela14[[#This Row],[TtAlunos_Secundário_prof]]</f>
        <v>373</v>
      </c>
      <c r="Q24" s="118">
        <f>Tabela14[[#This Row],[COF_MUN]]/Tabela14[[#This Row],[Total de Alunos]]*Tabela14[[#This Row],[TtAlunos_Básico]]</f>
        <v>0</v>
      </c>
      <c r="R24" s="119">
        <f>Tabela14[[#This Row],[COF_NUTSIII]]/Tabela14[[#This Row],[Total de Alunos]]*Tabela14[[#This Row],[TtAlunos_Básico]]</f>
        <v>17302.594772117958</v>
      </c>
      <c r="S24" s="120">
        <f>Tabela14[[#This Row],[COF_NUTSIII+MUN]]/Tabela14[[#This Row],[Total de Alunos]]*Tabela14[[#This Row],[TtAlunos_Básico]]</f>
        <v>17302.594772117958</v>
      </c>
      <c r="T24" s="119">
        <f>Tabela14[[#This Row],[COF_MUN]]/Tabela14[[#This Row],[Total de Alunos]]*Tabela14[[#This Row],[TtAlunos_Secundário_CCH]]</f>
        <v>0</v>
      </c>
      <c r="U24" s="119">
        <f>Tabela14[[#This Row],[COF_NUTSIII]]/Tabela14[[#This Row],[Total de Alunos]]*Tabela14[[#This Row],[TtAlunos_Secundário_CCH]]</f>
        <v>3701.9505093833773</v>
      </c>
      <c r="V24" s="120">
        <f>Tabela14[[#This Row],[COF_NUTSIII+MUN]]/Tabela14[[#This Row],[Total de Alunos]]*Tabela14[[#This Row],[TtAlunos_Secundário_CCH]]</f>
        <v>3701.9505093833773</v>
      </c>
      <c r="W24" s="119">
        <f>Tabela14[[#This Row],[COF_MUN]]/Tabela14[[#This Row],[Total de Alunos]]*Tabela14[[#This Row],[TtAlunos_Secundário_prof]]</f>
        <v>0</v>
      </c>
      <c r="X24" s="119">
        <f>Tabela14[[#This Row],[COF_NUTSIII]]/Tabela14[[#This Row],[Total de Alunos]]*Tabela14[[#This Row],[TtAlunos_Secundário_prof]]</f>
        <v>9013.4447184986584</v>
      </c>
      <c r="Y24" s="120">
        <f>Tabela14[[#This Row],[COF_NUTSIII+MUN]]/Tabela14[[#This Row],[Total de Alunos]]*Tabela14[[#This Row],[TtAlunos_Secundário_prof]]</f>
        <v>9013.4447184986584</v>
      </c>
    </row>
    <row r="25" spans="1:26" x14ac:dyDescent="0.3">
      <c r="A25" s="76">
        <v>1002</v>
      </c>
      <c r="B25" s="76" t="s">
        <v>350</v>
      </c>
      <c r="C25" s="76" t="s">
        <v>353</v>
      </c>
      <c r="D25" s="76" t="s">
        <v>484</v>
      </c>
      <c r="E25" s="76" t="s">
        <v>485</v>
      </c>
      <c r="F25" s="76" t="s">
        <v>337</v>
      </c>
      <c r="G25" s="76" t="s">
        <v>310</v>
      </c>
      <c r="H25" s="76" t="s">
        <v>556</v>
      </c>
      <c r="I25" s="76" t="s">
        <v>598</v>
      </c>
      <c r="J25" s="118">
        <v>0</v>
      </c>
      <c r="K25" s="119">
        <v>219794.57400000002</v>
      </c>
      <c r="L25" s="120">
        <f>Tabela14[[#This Row],[COF_MUN]]+Tabela14[[#This Row],[COF_NUTSIII]]</f>
        <v>219794.57400000002</v>
      </c>
      <c r="M25" s="129">
        <v>362</v>
      </c>
      <c r="N25" s="129">
        <v>80</v>
      </c>
      <c r="O25" s="129">
        <v>61</v>
      </c>
      <c r="P25" s="130">
        <f>Tabela14[[#This Row],[TtAlunos_Básico]]+Tabela14[[#This Row],[TtAlunos_Secundário_CCH]]+Tabela14[[#This Row],[TtAlunos_Secundário_prof]]</f>
        <v>503</v>
      </c>
      <c r="Q25" s="118">
        <f>Tabela14[[#This Row],[COF_MUN]]/Tabela14[[#This Row],[Total de Alunos]]*Tabela14[[#This Row],[TtAlunos_Básico]]</f>
        <v>0</v>
      </c>
      <c r="R25" s="119">
        <f>Tabela14[[#This Row],[COF_NUTSIII]]/Tabela14[[#This Row],[Total de Alunos]]*Tabela14[[#This Row],[TtAlunos_Básico]]</f>
        <v>158182.17850497022</v>
      </c>
      <c r="S25" s="120">
        <f>Tabela14[[#This Row],[COF_NUTSIII+MUN]]/Tabela14[[#This Row],[Total de Alunos]]*Tabela14[[#This Row],[TtAlunos_Básico]]</f>
        <v>158182.17850497022</v>
      </c>
      <c r="T25" s="119">
        <f>Tabela14[[#This Row],[COF_MUN]]/Tabela14[[#This Row],[Total de Alunos]]*Tabela14[[#This Row],[TtAlunos_Secundário_CCH]]</f>
        <v>0</v>
      </c>
      <c r="U25" s="119">
        <f>Tabela14[[#This Row],[COF_NUTSIII]]/Tabela14[[#This Row],[Total de Alunos]]*Tabela14[[#This Row],[TtAlunos_Secundário_CCH]]</f>
        <v>34957.387514910544</v>
      </c>
      <c r="V25" s="120">
        <f>Tabela14[[#This Row],[COF_NUTSIII+MUN]]/Tabela14[[#This Row],[Total de Alunos]]*Tabela14[[#This Row],[TtAlunos_Secundário_CCH]]</f>
        <v>34957.387514910544</v>
      </c>
      <c r="W25" s="119">
        <f>Tabela14[[#This Row],[COF_MUN]]/Tabela14[[#This Row],[Total de Alunos]]*Tabela14[[#This Row],[TtAlunos_Secundário_prof]]</f>
        <v>0</v>
      </c>
      <c r="X25" s="119">
        <f>Tabela14[[#This Row],[COF_NUTSIII]]/Tabela14[[#This Row],[Total de Alunos]]*Tabela14[[#This Row],[TtAlunos_Secundário_prof]]</f>
        <v>26655.007980119288</v>
      </c>
      <c r="Y25" s="120">
        <f>Tabela14[[#This Row],[COF_NUTSIII+MUN]]/Tabela14[[#This Row],[Total de Alunos]]*Tabela14[[#This Row],[TtAlunos_Secundário_prof]]</f>
        <v>26655.007980119288</v>
      </c>
    </row>
    <row r="26" spans="1:26" x14ac:dyDescent="0.3">
      <c r="A26" s="76">
        <v>203</v>
      </c>
      <c r="B26" s="76" t="s">
        <v>350</v>
      </c>
      <c r="C26" s="76" t="s">
        <v>353</v>
      </c>
      <c r="D26" s="76" t="s">
        <v>354</v>
      </c>
      <c r="E26" s="76" t="s">
        <v>355</v>
      </c>
      <c r="F26" s="76" t="s">
        <v>327</v>
      </c>
      <c r="G26" s="76">
        <v>184</v>
      </c>
      <c r="H26" s="76" t="s">
        <v>373</v>
      </c>
      <c r="I26" s="76" t="s">
        <v>474</v>
      </c>
      <c r="J26" s="118">
        <v>96817.49</v>
      </c>
      <c r="K26" s="119">
        <v>58442.553846153845</v>
      </c>
      <c r="L26" s="120">
        <f>Tabela14[[#This Row],[COF_MUN]]+Tabela14[[#This Row],[COF_NUTSIII]]</f>
        <v>155260.04384615386</v>
      </c>
      <c r="M26" s="129">
        <v>169</v>
      </c>
      <c r="N26" s="129"/>
      <c r="O26" s="129">
        <v>173</v>
      </c>
      <c r="P26" s="130">
        <f>Tabela14[[#This Row],[TtAlunos_Básico]]+Tabela14[[#This Row],[TtAlunos_Secundário_CCH]]+Tabela14[[#This Row],[TtAlunos_Secundário_prof]]</f>
        <v>342</v>
      </c>
      <c r="Q26" s="118">
        <f>Tabela14[[#This Row],[COF_MUN]]/Tabela14[[#This Row],[Total de Alunos]]*Tabela14[[#This Row],[TtAlunos_Básico]]</f>
        <v>47842.560847953217</v>
      </c>
      <c r="R26" s="119">
        <f>Tabela14[[#This Row],[COF_NUTSIII]]/Tabela14[[#This Row],[Total de Alunos]]*Tabela14[[#This Row],[TtAlunos_Básico]]</f>
        <v>28879.507602339181</v>
      </c>
      <c r="S26" s="120">
        <f>Tabela14[[#This Row],[COF_NUTSIII+MUN]]/Tabela14[[#This Row],[Total de Alunos]]*Tabela14[[#This Row],[TtAlunos_Básico]]</f>
        <v>76722.068450292398</v>
      </c>
      <c r="T26" s="119">
        <f>Tabela14[[#This Row],[COF_MUN]]/Tabela14[[#This Row],[Total de Alunos]]*Tabela14[[#This Row],[TtAlunos_Secundário_CCH]]</f>
        <v>0</v>
      </c>
      <c r="U26" s="119">
        <f>Tabela14[[#This Row],[COF_NUTSIII]]/Tabela14[[#This Row],[Total de Alunos]]*Tabela14[[#This Row],[TtAlunos_Secundário_CCH]]</f>
        <v>0</v>
      </c>
      <c r="V26" s="120">
        <f>Tabela14[[#This Row],[COF_NUTSIII+MUN]]/Tabela14[[#This Row],[Total de Alunos]]*Tabela14[[#This Row],[TtAlunos_Secundário_CCH]]</f>
        <v>0</v>
      </c>
      <c r="W26" s="119">
        <f>Tabela14[[#This Row],[COF_MUN]]/Tabela14[[#This Row],[Total de Alunos]]*Tabela14[[#This Row],[TtAlunos_Secundário_prof]]</f>
        <v>48974.929152046789</v>
      </c>
      <c r="X26" s="119">
        <f>Tabela14[[#This Row],[COF_NUTSIII]]/Tabela14[[#This Row],[Total de Alunos]]*Tabela14[[#This Row],[TtAlunos_Secundário_prof]]</f>
        <v>29563.046243814664</v>
      </c>
      <c r="Y26" s="120">
        <f>Tabela14[[#This Row],[COF_NUTSIII+MUN]]/Tabela14[[#This Row],[Total de Alunos]]*Tabela14[[#This Row],[TtAlunos_Secundário_prof]]</f>
        <v>78537.97539586146</v>
      </c>
    </row>
    <row r="27" spans="1:26" x14ac:dyDescent="0.3">
      <c r="A27" s="76">
        <v>1115</v>
      </c>
      <c r="B27" s="76" t="s">
        <v>350</v>
      </c>
      <c r="C27" s="76" t="s">
        <v>353</v>
      </c>
      <c r="D27" s="76" t="s">
        <v>427</v>
      </c>
      <c r="E27" s="76" t="s">
        <v>428</v>
      </c>
      <c r="F27" s="76" t="s">
        <v>324</v>
      </c>
      <c r="G27" s="76">
        <v>170</v>
      </c>
      <c r="H27" s="76" t="s">
        <v>427</v>
      </c>
      <c r="I27" s="76" t="s">
        <v>431</v>
      </c>
      <c r="J27" s="118">
        <v>505660.63</v>
      </c>
      <c r="K27" s="119">
        <v>0</v>
      </c>
      <c r="L27" s="120">
        <f>Tabela14[[#This Row],[COF_MUN]]+Tabela14[[#This Row],[COF_NUTSIII]]</f>
        <v>505660.63</v>
      </c>
      <c r="M27" s="129">
        <v>14358</v>
      </c>
      <c r="N27" s="129">
        <v>2121</v>
      </c>
      <c r="O27" s="129">
        <v>2044</v>
      </c>
      <c r="P27" s="130">
        <f>Tabela14[[#This Row],[TtAlunos_Básico]]+Tabela14[[#This Row],[TtAlunos_Secundário_CCH]]+Tabela14[[#This Row],[TtAlunos_Secundário_prof]]</f>
        <v>18523</v>
      </c>
      <c r="Q27" s="118">
        <f>Tabela14[[#This Row],[COF_MUN]]/Tabela14[[#This Row],[Total de Alunos]]*Tabela14[[#This Row],[TtAlunos_Básico]]</f>
        <v>391960.0132559521</v>
      </c>
      <c r="R27" s="119">
        <f>Tabela14[[#This Row],[COF_NUTSIII]]/Tabela14[[#This Row],[Total de Alunos]]*Tabela14[[#This Row],[TtAlunos_Básico]]</f>
        <v>0</v>
      </c>
      <c r="S27" s="120">
        <f>Tabela14[[#This Row],[COF_NUTSIII+MUN]]/Tabela14[[#This Row],[Total de Alunos]]*Tabela14[[#This Row],[TtAlunos_Básico]]</f>
        <v>391960.0132559521</v>
      </c>
      <c r="T27" s="119">
        <f>Tabela14[[#This Row],[COF_MUN]]/Tabela14[[#This Row],[Total de Alunos]]*Tabela14[[#This Row],[TtAlunos_Secundário_CCH]]</f>
        <v>57901.322476380716</v>
      </c>
      <c r="U27" s="119">
        <f>Tabela14[[#This Row],[COF_NUTSIII]]/Tabela14[[#This Row],[Total de Alunos]]*Tabela14[[#This Row],[TtAlunos_Secundário_CCH]]</f>
        <v>0</v>
      </c>
      <c r="V27" s="120">
        <f>Tabela14[[#This Row],[COF_NUTSIII+MUN]]/Tabela14[[#This Row],[Total de Alunos]]*Tabela14[[#This Row],[TtAlunos_Secundário_CCH]]</f>
        <v>57901.322476380716</v>
      </c>
      <c r="W27" s="119">
        <f>Tabela14[[#This Row],[COF_MUN]]/Tabela14[[#This Row],[Total de Alunos]]*Tabela14[[#This Row],[TtAlunos_Secundário_prof]]</f>
        <v>55799.294267667225</v>
      </c>
      <c r="X27" s="119">
        <f>Tabela14[[#This Row],[COF_NUTSIII]]/Tabela14[[#This Row],[Total de Alunos]]*Tabela14[[#This Row],[TtAlunos_Secundário_prof]]</f>
        <v>0</v>
      </c>
      <c r="Y27" s="120">
        <f>Tabela14[[#This Row],[COF_NUTSIII+MUN]]/Tabela14[[#This Row],[Total de Alunos]]*Tabela14[[#This Row],[TtAlunos_Secundário_prof]]</f>
        <v>55799.294267667225</v>
      </c>
    </row>
    <row r="28" spans="1:26" x14ac:dyDescent="0.3">
      <c r="A28" s="76">
        <v>1301</v>
      </c>
      <c r="B28" s="76" t="s">
        <v>350</v>
      </c>
      <c r="C28" s="76" t="s">
        <v>353</v>
      </c>
      <c r="D28" s="76" t="s">
        <v>408</v>
      </c>
      <c r="E28" s="76" t="s">
        <v>409</v>
      </c>
      <c r="F28" s="76" t="s">
        <v>338</v>
      </c>
      <c r="G28" s="76" t="s">
        <v>296</v>
      </c>
      <c r="H28" s="76" t="s">
        <v>448</v>
      </c>
      <c r="I28" s="76" t="s">
        <v>607</v>
      </c>
      <c r="J28" s="118">
        <v>0</v>
      </c>
      <c r="K28" s="119">
        <v>608447.2854545454</v>
      </c>
      <c r="L28" s="120">
        <f>Tabela14[[#This Row],[COF_MUN]]+Tabela14[[#This Row],[COF_NUTSIII]]</f>
        <v>608447.2854545454</v>
      </c>
      <c r="M28" s="129">
        <v>4457</v>
      </c>
      <c r="N28" s="129">
        <v>855</v>
      </c>
      <c r="O28" s="129">
        <v>583</v>
      </c>
      <c r="P28" s="130">
        <f>Tabela14[[#This Row],[TtAlunos_Básico]]+Tabela14[[#This Row],[TtAlunos_Secundário_CCH]]+Tabela14[[#This Row],[TtAlunos_Secundário_prof]]</f>
        <v>5895</v>
      </c>
      <c r="Q28" s="118">
        <f>Tabela14[[#This Row],[COF_MUN]]/Tabela14[[#This Row],[Total de Alunos]]*Tabela14[[#This Row],[TtAlunos_Básico]]</f>
        <v>0</v>
      </c>
      <c r="R28" s="119">
        <f>Tabela14[[#This Row],[COF_NUTSIII]]/Tabela14[[#This Row],[Total de Alunos]]*Tabela14[[#This Row],[TtAlunos_Básico]]</f>
        <v>460025.36917233397</v>
      </c>
      <c r="S28" s="120">
        <f>Tabela14[[#This Row],[COF_NUTSIII+MUN]]/Tabela14[[#This Row],[Total de Alunos]]*Tabela14[[#This Row],[TtAlunos_Básico]]</f>
        <v>460025.36917233397</v>
      </c>
      <c r="T28" s="119">
        <f>Tabela14[[#This Row],[COF_MUN]]/Tabela14[[#This Row],[Total de Alunos]]*Tabela14[[#This Row],[TtAlunos_Secundário_CCH]]</f>
        <v>0</v>
      </c>
      <c r="U28" s="119">
        <f>Tabela14[[#This Row],[COF_NUTSIII]]/Tabela14[[#This Row],[Total de Alunos]]*Tabela14[[#This Row],[TtAlunos_Secundário_CCH]]</f>
        <v>88248.079569743233</v>
      </c>
      <c r="V28" s="120">
        <f>Tabela14[[#This Row],[COF_NUTSIII+MUN]]/Tabela14[[#This Row],[Total de Alunos]]*Tabela14[[#This Row],[TtAlunos_Secundário_CCH]]</f>
        <v>88248.079569743233</v>
      </c>
      <c r="W28" s="119">
        <f>Tabela14[[#This Row],[COF_MUN]]/Tabela14[[#This Row],[Total de Alunos]]*Tabela14[[#This Row],[TtAlunos_Secundário_prof]]</f>
        <v>0</v>
      </c>
      <c r="X28" s="119">
        <f>Tabela14[[#This Row],[COF_NUTSIII]]/Tabela14[[#This Row],[Total de Alunos]]*Tabela14[[#This Row],[TtAlunos_Secundário_prof]]</f>
        <v>60173.83671246819</v>
      </c>
      <c r="Y28" s="120">
        <f>Tabela14[[#This Row],[COF_NUTSIII+MUN]]/Tabela14[[#This Row],[Total de Alunos]]*Tabela14[[#This Row],[TtAlunos_Secundário_prof]]</f>
        <v>60173.83671246819</v>
      </c>
    </row>
    <row r="29" spans="1:26" x14ac:dyDescent="0.3">
      <c r="A29" s="76">
        <v>301</v>
      </c>
      <c r="B29" s="76" t="s">
        <v>350</v>
      </c>
      <c r="C29" s="76" t="s">
        <v>353</v>
      </c>
      <c r="D29" s="76" t="s">
        <v>408</v>
      </c>
      <c r="E29" s="76" t="s">
        <v>409</v>
      </c>
      <c r="F29" s="76" t="s">
        <v>330</v>
      </c>
      <c r="G29" s="76">
        <v>112</v>
      </c>
      <c r="H29" s="76" t="s">
        <v>463</v>
      </c>
      <c r="I29" s="76" t="s">
        <v>507</v>
      </c>
      <c r="J29" s="118">
        <v>191033.22</v>
      </c>
      <c r="K29" s="119">
        <v>44429.640000000007</v>
      </c>
      <c r="L29" s="120">
        <f>Tabela14[[#This Row],[COF_MUN]]+Tabela14[[#This Row],[COF_NUTSIII]]</f>
        <v>235462.86000000002</v>
      </c>
      <c r="M29" s="129">
        <v>1426</v>
      </c>
      <c r="N29" s="129">
        <v>285</v>
      </c>
      <c r="O29" s="129">
        <v>155</v>
      </c>
      <c r="P29" s="130">
        <f>Tabela14[[#This Row],[TtAlunos_Básico]]+Tabela14[[#This Row],[TtAlunos_Secundário_CCH]]+Tabela14[[#This Row],[TtAlunos_Secundário_prof]]</f>
        <v>1866</v>
      </c>
      <c r="Q29" s="118">
        <f>Tabela14[[#This Row],[COF_MUN]]/Tabela14[[#This Row],[Total de Alunos]]*Tabela14[[#This Row],[TtAlunos_Básico]]</f>
        <v>145987.8733762058</v>
      </c>
      <c r="R29" s="119">
        <f>Tabela14[[#This Row],[COF_NUTSIII]]/Tabela14[[#This Row],[Total de Alunos]]*Tabela14[[#This Row],[TtAlunos_Básico]]</f>
        <v>33953.197556270097</v>
      </c>
      <c r="S29" s="120">
        <f>Tabela14[[#This Row],[COF_NUTSIII+MUN]]/Tabela14[[#This Row],[Total de Alunos]]*Tabela14[[#This Row],[TtAlunos_Básico]]</f>
        <v>179941.07093247591</v>
      </c>
      <c r="T29" s="119">
        <f>Tabela14[[#This Row],[COF_MUN]]/Tabela14[[#This Row],[Total de Alunos]]*Tabela14[[#This Row],[TtAlunos_Secundário_CCH]]</f>
        <v>29177.099517684888</v>
      </c>
      <c r="U29" s="119">
        <f>Tabela14[[#This Row],[COF_NUTSIII]]/Tabela14[[#This Row],[Total de Alunos]]*Tabela14[[#This Row],[TtAlunos_Secundário_CCH]]</f>
        <v>6785.8774919614152</v>
      </c>
      <c r="V29" s="120">
        <f>Tabela14[[#This Row],[COF_NUTSIII+MUN]]/Tabela14[[#This Row],[Total de Alunos]]*Tabela14[[#This Row],[TtAlunos_Secundário_CCH]]</f>
        <v>35962.977009646303</v>
      </c>
      <c r="W29" s="119">
        <f>Tabela14[[#This Row],[COF_MUN]]/Tabela14[[#This Row],[Total de Alunos]]*Tabela14[[#This Row],[TtAlunos_Secundário_prof]]</f>
        <v>15868.247106109324</v>
      </c>
      <c r="X29" s="119">
        <f>Tabela14[[#This Row],[COF_NUTSIII]]/Tabela14[[#This Row],[Total de Alunos]]*Tabela14[[#This Row],[TtAlunos_Secundário_prof]]</f>
        <v>3690.5649517684892</v>
      </c>
      <c r="Y29" s="120">
        <f>Tabela14[[#This Row],[COF_NUTSIII+MUN]]/Tabela14[[#This Row],[Total de Alunos]]*Tabela14[[#This Row],[TtAlunos_Secundário_prof]]</f>
        <v>19558.812057877814</v>
      </c>
    </row>
    <row r="30" spans="1:26" x14ac:dyDescent="0.3">
      <c r="A30" s="76">
        <v>103</v>
      </c>
      <c r="B30" s="76" t="s">
        <v>350</v>
      </c>
      <c r="C30" s="76" t="s">
        <v>353</v>
      </c>
      <c r="D30" s="76" t="s">
        <v>484</v>
      </c>
      <c r="E30" s="76" t="s">
        <v>485</v>
      </c>
      <c r="F30" s="76" t="s">
        <v>335</v>
      </c>
      <c r="G30" s="76" t="s">
        <v>304</v>
      </c>
      <c r="H30" s="76" t="s">
        <v>445</v>
      </c>
      <c r="I30" s="76" t="s">
        <v>571</v>
      </c>
      <c r="J30" s="118">
        <v>0</v>
      </c>
      <c r="K30" s="119">
        <v>261614.17909090911</v>
      </c>
      <c r="L30" s="120">
        <f>Tabela14[[#This Row],[COF_MUN]]+Tabela14[[#This Row],[COF_NUTSIII]]</f>
        <v>261614.17909090911</v>
      </c>
      <c r="M30" s="129">
        <v>2222</v>
      </c>
      <c r="N30" s="129">
        <v>556</v>
      </c>
      <c r="O30" s="129">
        <v>485</v>
      </c>
      <c r="P30" s="130">
        <f>Tabela14[[#This Row],[TtAlunos_Básico]]+Tabela14[[#This Row],[TtAlunos_Secundário_CCH]]+Tabela14[[#This Row],[TtAlunos_Secundário_prof]]</f>
        <v>3263</v>
      </c>
      <c r="Q30" s="118">
        <f>Tabela14[[#This Row],[COF_MUN]]/Tabela14[[#This Row],[Total de Alunos]]*Tabela14[[#This Row],[TtAlunos_Básico]]</f>
        <v>0</v>
      </c>
      <c r="R30" s="119">
        <f>Tabela14[[#This Row],[COF_NUTSIII]]/Tabela14[[#This Row],[Total de Alunos]]*Tabela14[[#This Row],[TtAlunos_Básico]]</f>
        <v>178150.99783634694</v>
      </c>
      <c r="S30" s="120">
        <f>Tabela14[[#This Row],[COF_NUTSIII+MUN]]/Tabela14[[#This Row],[Total de Alunos]]*Tabela14[[#This Row],[TtAlunos_Básico]]</f>
        <v>178150.99783634694</v>
      </c>
      <c r="T30" s="119">
        <f>Tabela14[[#This Row],[COF_MUN]]/Tabela14[[#This Row],[Total de Alunos]]*Tabela14[[#This Row],[TtAlunos_Secundário_CCH]]</f>
        <v>0</v>
      </c>
      <c r="U30" s="119">
        <f>Tabela14[[#This Row],[COF_NUTSIII]]/Tabela14[[#This Row],[Total de Alunos]]*Tabela14[[#This Row],[TtAlunos_Secundário_CCH]]</f>
        <v>44577.837442398246</v>
      </c>
      <c r="V30" s="120">
        <f>Tabela14[[#This Row],[COF_NUTSIII+MUN]]/Tabela14[[#This Row],[Total de Alunos]]*Tabela14[[#This Row],[TtAlunos_Secundário_CCH]]</f>
        <v>44577.837442398246</v>
      </c>
      <c r="W30" s="119">
        <f>Tabela14[[#This Row],[COF_MUN]]/Tabela14[[#This Row],[Total de Alunos]]*Tabela14[[#This Row],[TtAlunos_Secundário_prof]]</f>
        <v>0</v>
      </c>
      <c r="X30" s="119">
        <f>Tabela14[[#This Row],[COF_NUTSIII]]/Tabela14[[#This Row],[Total de Alunos]]*Tabela14[[#This Row],[TtAlunos_Secundário_prof]]</f>
        <v>38885.343812163934</v>
      </c>
      <c r="Y30" s="120">
        <f>Tabela14[[#This Row],[COF_NUTSIII+MUN]]/Tabela14[[#This Row],[Total de Alunos]]*Tabela14[[#This Row],[TtAlunos_Secundário_prof]]</f>
        <v>38885.343812163934</v>
      </c>
    </row>
    <row r="31" spans="1:26" x14ac:dyDescent="0.3">
      <c r="A31" s="76">
        <v>1003</v>
      </c>
      <c r="B31" s="76" t="s">
        <v>350</v>
      </c>
      <c r="C31" s="76" t="s">
        <v>353</v>
      </c>
      <c r="D31" s="76" t="s">
        <v>484</v>
      </c>
      <c r="E31" s="76" t="s">
        <v>485</v>
      </c>
      <c r="F31" s="76" t="s">
        <v>337</v>
      </c>
      <c r="G31" s="76" t="s">
        <v>310</v>
      </c>
      <c r="H31" s="76" t="s">
        <v>556</v>
      </c>
      <c r="I31" s="76" t="s">
        <v>599</v>
      </c>
      <c r="J31" s="118">
        <v>0</v>
      </c>
      <c r="K31" s="119">
        <v>219794.57400000002</v>
      </c>
      <c r="L31" s="120">
        <f>Tabela14[[#This Row],[COF_MUN]]+Tabela14[[#This Row],[COF_NUTSIII]]</f>
        <v>219794.57400000002</v>
      </c>
      <c r="M31" s="129">
        <v>942</v>
      </c>
      <c r="N31" s="129">
        <v>253</v>
      </c>
      <c r="O31" s="129">
        <v>250</v>
      </c>
      <c r="P31" s="130">
        <f>Tabela14[[#This Row],[TtAlunos_Básico]]+Tabela14[[#This Row],[TtAlunos_Secundário_CCH]]+Tabela14[[#This Row],[TtAlunos_Secundário_prof]]</f>
        <v>1445</v>
      </c>
      <c r="Q31" s="118">
        <f>Tabela14[[#This Row],[COF_MUN]]/Tabela14[[#This Row],[Total de Alunos]]*Tabela14[[#This Row],[TtAlunos_Básico]]</f>
        <v>0</v>
      </c>
      <c r="R31" s="119">
        <f>Tabela14[[#This Row],[COF_NUTSIII]]/Tabela14[[#This Row],[Total de Alunos]]*Tabela14[[#This Row],[TtAlunos_Básico]]</f>
        <v>143284.76727197232</v>
      </c>
      <c r="S31" s="120">
        <f>Tabela14[[#This Row],[COF_NUTSIII+MUN]]/Tabela14[[#This Row],[Total de Alunos]]*Tabela14[[#This Row],[TtAlunos_Básico]]</f>
        <v>143284.76727197232</v>
      </c>
      <c r="T31" s="119">
        <f>Tabela14[[#This Row],[COF_MUN]]/Tabela14[[#This Row],[Total de Alunos]]*Tabela14[[#This Row],[TtAlunos_Secundário_CCH]]</f>
        <v>0</v>
      </c>
      <c r="U31" s="119">
        <f>Tabela14[[#This Row],[COF_NUTSIII]]/Tabela14[[#This Row],[Total de Alunos]]*Tabela14[[#This Row],[TtAlunos_Secundário_CCH]]</f>
        <v>38483.063821453288</v>
      </c>
      <c r="V31" s="120">
        <f>Tabela14[[#This Row],[COF_NUTSIII+MUN]]/Tabela14[[#This Row],[Total de Alunos]]*Tabela14[[#This Row],[TtAlunos_Secundário_CCH]]</f>
        <v>38483.063821453288</v>
      </c>
      <c r="W31" s="119">
        <f>Tabela14[[#This Row],[COF_MUN]]/Tabela14[[#This Row],[Total de Alunos]]*Tabela14[[#This Row],[TtAlunos_Secundário_prof]]</f>
        <v>0</v>
      </c>
      <c r="X31" s="119">
        <f>Tabela14[[#This Row],[COF_NUTSIII]]/Tabela14[[#This Row],[Total de Alunos]]*Tabela14[[#This Row],[TtAlunos_Secundário_prof]]</f>
        <v>38026.7429065744</v>
      </c>
      <c r="Y31" s="120">
        <f>Tabela14[[#This Row],[COF_NUTSIII+MUN]]/Tabela14[[#This Row],[Total de Alunos]]*Tabela14[[#This Row],[TtAlunos_Secundário_prof]]</f>
        <v>38026.7429065744</v>
      </c>
    </row>
    <row r="32" spans="1:26" x14ac:dyDescent="0.3">
      <c r="A32" s="76">
        <v>1601</v>
      </c>
      <c r="B32" s="76" t="s">
        <v>350</v>
      </c>
      <c r="C32" s="76" t="s">
        <v>353</v>
      </c>
      <c r="D32" s="76" t="s">
        <v>408</v>
      </c>
      <c r="E32" s="76" t="s">
        <v>409</v>
      </c>
      <c r="F32" s="76" t="s">
        <v>29</v>
      </c>
      <c r="G32" s="76">
        <v>111</v>
      </c>
      <c r="H32" s="76" t="s">
        <v>410</v>
      </c>
      <c r="I32" s="76" t="s">
        <v>411</v>
      </c>
      <c r="J32" s="118">
        <v>372883.95</v>
      </c>
      <c r="K32" s="119">
        <v>52435.949000000001</v>
      </c>
      <c r="L32" s="120">
        <f>Tabela14[[#This Row],[COF_MUN]]+Tabela14[[#This Row],[COF_NUTSIII]]</f>
        <v>425319.89900000003</v>
      </c>
      <c r="M32" s="129">
        <v>1300</v>
      </c>
      <c r="N32" s="129">
        <v>306</v>
      </c>
      <c r="O32" s="129">
        <v>290</v>
      </c>
      <c r="P32" s="130">
        <f>Tabela14[[#This Row],[TtAlunos_Básico]]+Tabela14[[#This Row],[TtAlunos_Secundário_CCH]]+Tabela14[[#This Row],[TtAlunos_Secundário_prof]]</f>
        <v>1896</v>
      </c>
      <c r="Q32" s="118">
        <f>Tabela14[[#This Row],[COF_MUN]]/Tabela14[[#This Row],[Total de Alunos]]*Tabela14[[#This Row],[TtAlunos_Básico]]</f>
        <v>255669.37500000003</v>
      </c>
      <c r="R32" s="119">
        <f>Tabela14[[#This Row],[COF_NUTSIII]]/Tabela14[[#This Row],[Total de Alunos]]*Tabela14[[#This Row],[TtAlunos_Básico]]</f>
        <v>35952.918618143463</v>
      </c>
      <c r="S32" s="120">
        <f>Tabela14[[#This Row],[COF_NUTSIII+MUN]]/Tabela14[[#This Row],[Total de Alunos]]*Tabela14[[#This Row],[TtAlunos_Básico]]</f>
        <v>291622.29361814348</v>
      </c>
      <c r="T32" s="119">
        <f>Tabela14[[#This Row],[COF_MUN]]/Tabela14[[#This Row],[Total de Alunos]]*Tabela14[[#This Row],[TtAlunos_Secundário_CCH]]</f>
        <v>60180.637500000004</v>
      </c>
      <c r="U32" s="119">
        <f>Tabela14[[#This Row],[COF_NUTSIII]]/Tabela14[[#This Row],[Total de Alunos]]*Tabela14[[#This Row],[TtAlunos_Secundário_CCH]]</f>
        <v>8462.7639208860764</v>
      </c>
      <c r="V32" s="120">
        <f>Tabela14[[#This Row],[COF_NUTSIII+MUN]]/Tabela14[[#This Row],[Total de Alunos]]*Tabela14[[#This Row],[TtAlunos_Secundário_CCH]]</f>
        <v>68643.401420886075</v>
      </c>
      <c r="W32" s="119">
        <f>Tabela14[[#This Row],[COF_MUN]]/Tabela14[[#This Row],[Total de Alunos]]*Tabela14[[#This Row],[TtAlunos_Secundário_prof]]</f>
        <v>57033.937500000007</v>
      </c>
      <c r="X32" s="119">
        <f>Tabela14[[#This Row],[COF_NUTSIII]]/Tabela14[[#This Row],[Total de Alunos]]*Tabela14[[#This Row],[TtAlunos_Secundário_prof]]</f>
        <v>8020.2664609704643</v>
      </c>
      <c r="Y32" s="120">
        <f>Tabela14[[#This Row],[COF_NUTSIII+MUN]]/Tabela14[[#This Row],[Total de Alunos]]*Tabela14[[#This Row],[TtAlunos_Secundário_prof]]</f>
        <v>65054.203960970466</v>
      </c>
    </row>
    <row r="33" spans="1:25" x14ac:dyDescent="0.3">
      <c r="A33" s="76">
        <v>601</v>
      </c>
      <c r="B33" s="76" t="s">
        <v>350</v>
      </c>
      <c r="C33" s="76" t="s">
        <v>353</v>
      </c>
      <c r="D33" s="76" t="s">
        <v>484</v>
      </c>
      <c r="E33" s="76" t="s">
        <v>485</v>
      </c>
      <c r="F33" s="76" t="s">
        <v>336</v>
      </c>
      <c r="G33" s="76" t="s">
        <v>314</v>
      </c>
      <c r="H33" s="76" t="s">
        <v>579</v>
      </c>
      <c r="I33" s="76" t="s">
        <v>580</v>
      </c>
      <c r="J33" s="118">
        <v>0</v>
      </c>
      <c r="K33" s="119">
        <v>331258.91315789474</v>
      </c>
      <c r="L33" s="120">
        <f>Tabela14[[#This Row],[COF_MUN]]+Tabela14[[#This Row],[COF_NUTSIII]]</f>
        <v>331258.91315789474</v>
      </c>
      <c r="M33" s="129">
        <v>733</v>
      </c>
      <c r="N33" s="129">
        <v>137</v>
      </c>
      <c r="O33" s="129">
        <v>174</v>
      </c>
      <c r="P33" s="130">
        <f>Tabela14[[#This Row],[TtAlunos_Básico]]+Tabela14[[#This Row],[TtAlunos_Secundário_CCH]]+Tabela14[[#This Row],[TtAlunos_Secundário_prof]]</f>
        <v>1044</v>
      </c>
      <c r="Q33" s="118">
        <f>Tabela14[[#This Row],[COF_MUN]]/Tabela14[[#This Row],[Total de Alunos]]*Tabela14[[#This Row],[TtAlunos_Básico]]</f>
        <v>0</v>
      </c>
      <c r="R33" s="119">
        <f>Tabela14[[#This Row],[COF_NUTSIII]]/Tabela14[[#This Row],[Total de Alunos]]*Tabela14[[#This Row],[TtAlunos_Básico]]</f>
        <v>232579.2943915104</v>
      </c>
      <c r="S33" s="120">
        <f>Tabela14[[#This Row],[COF_NUTSIII+MUN]]/Tabela14[[#This Row],[Total de Alunos]]*Tabela14[[#This Row],[TtAlunos_Básico]]</f>
        <v>232579.2943915104</v>
      </c>
      <c r="T33" s="119">
        <f>Tabela14[[#This Row],[COF_MUN]]/Tabela14[[#This Row],[Total de Alunos]]*Tabela14[[#This Row],[TtAlunos_Secundário_CCH]]</f>
        <v>0</v>
      </c>
      <c r="U33" s="119">
        <f>Tabela14[[#This Row],[COF_NUTSIII]]/Tabela14[[#This Row],[Total de Alunos]]*Tabela14[[#This Row],[TtAlunos_Secundário_CCH]]</f>
        <v>43469.799906735228</v>
      </c>
      <c r="V33" s="120">
        <f>Tabela14[[#This Row],[COF_NUTSIII+MUN]]/Tabela14[[#This Row],[Total de Alunos]]*Tabela14[[#This Row],[TtAlunos_Secundário_CCH]]</f>
        <v>43469.799906735228</v>
      </c>
      <c r="W33" s="119">
        <f>Tabela14[[#This Row],[COF_MUN]]/Tabela14[[#This Row],[Total de Alunos]]*Tabela14[[#This Row],[TtAlunos_Secundário_prof]]</f>
        <v>0</v>
      </c>
      <c r="X33" s="119">
        <f>Tabela14[[#This Row],[COF_NUTSIII]]/Tabela14[[#This Row],[Total de Alunos]]*Tabela14[[#This Row],[TtAlunos_Secundário_prof]]</f>
        <v>55209.818859649124</v>
      </c>
      <c r="Y33" s="120">
        <f>Tabela14[[#This Row],[COF_NUTSIII+MUN]]/Tabela14[[#This Row],[Total de Alunos]]*Tabela14[[#This Row],[TtAlunos_Secundário_prof]]</f>
        <v>55209.818859649124</v>
      </c>
    </row>
    <row r="34" spans="1:25" x14ac:dyDescent="0.3">
      <c r="A34" s="76">
        <v>1801</v>
      </c>
      <c r="B34" s="76" t="s">
        <v>350</v>
      </c>
      <c r="C34" s="76" t="s">
        <v>353</v>
      </c>
      <c r="D34" s="76" t="s">
        <v>408</v>
      </c>
      <c r="E34" s="76" t="s">
        <v>409</v>
      </c>
      <c r="F34" s="76" t="s">
        <v>331</v>
      </c>
      <c r="G34" s="76" t="s">
        <v>301</v>
      </c>
      <c r="H34" s="76" t="s">
        <v>513</v>
      </c>
      <c r="I34" s="76" t="s">
        <v>514</v>
      </c>
      <c r="J34" s="118">
        <v>250389.91</v>
      </c>
      <c r="K34" s="119">
        <v>11835.449999999999</v>
      </c>
      <c r="L34" s="120">
        <f>Tabela14[[#This Row],[COF_MUN]]+Tabela14[[#This Row],[COF_NUTSIII]]</f>
        <v>262225.36</v>
      </c>
      <c r="M34" s="129">
        <v>359</v>
      </c>
      <c r="N34" s="129">
        <v>125</v>
      </c>
      <c r="O34" s="129"/>
      <c r="P34" s="130">
        <f>Tabela14[[#This Row],[TtAlunos_Básico]]+Tabela14[[#This Row],[TtAlunos_Secundário_CCH]]+Tabela14[[#This Row],[TtAlunos_Secundário_prof]]</f>
        <v>484</v>
      </c>
      <c r="Q34" s="118">
        <f>Tabela14[[#This Row],[COF_MUN]]/Tabela14[[#This Row],[Total de Alunos]]*Tabela14[[#This Row],[TtAlunos_Básico]]</f>
        <v>185723.09440082646</v>
      </c>
      <c r="R34" s="119">
        <f>Tabela14[[#This Row],[COF_NUTSIII]]/Tabela14[[#This Row],[Total de Alunos]]*Tabela14[[#This Row],[TtAlunos_Básico]]</f>
        <v>8778.7738636363629</v>
      </c>
      <c r="S34" s="120">
        <f>Tabela14[[#This Row],[COF_NUTSIII+MUN]]/Tabela14[[#This Row],[Total de Alunos]]*Tabela14[[#This Row],[TtAlunos_Básico]]</f>
        <v>194501.86826446277</v>
      </c>
      <c r="T34" s="119">
        <f>Tabela14[[#This Row],[COF_MUN]]/Tabela14[[#This Row],[Total de Alunos]]*Tabela14[[#This Row],[TtAlunos_Secundário_CCH]]</f>
        <v>64666.815599173562</v>
      </c>
      <c r="U34" s="119">
        <f>Tabela14[[#This Row],[COF_NUTSIII]]/Tabela14[[#This Row],[Total de Alunos]]*Tabela14[[#This Row],[TtAlunos_Secundário_CCH]]</f>
        <v>3056.676136363636</v>
      </c>
      <c r="V34" s="120">
        <f>Tabela14[[#This Row],[COF_NUTSIII+MUN]]/Tabela14[[#This Row],[Total de Alunos]]*Tabela14[[#This Row],[TtAlunos_Secundário_CCH]]</f>
        <v>67723.491735537187</v>
      </c>
      <c r="W34" s="119">
        <f>Tabela14[[#This Row],[COF_MUN]]/Tabela14[[#This Row],[Total de Alunos]]*Tabela14[[#This Row],[TtAlunos_Secundário_prof]]</f>
        <v>0</v>
      </c>
      <c r="X34" s="119">
        <f>Tabela14[[#This Row],[COF_NUTSIII]]/Tabela14[[#This Row],[Total de Alunos]]*Tabela14[[#This Row],[TtAlunos_Secundário_prof]]</f>
        <v>0</v>
      </c>
      <c r="Y34" s="120">
        <f>Tabela14[[#This Row],[COF_NUTSIII+MUN]]/Tabela14[[#This Row],[Total de Alunos]]*Tabela14[[#This Row],[TtAlunos_Secundário_prof]]</f>
        <v>0</v>
      </c>
    </row>
    <row r="35" spans="1:25" x14ac:dyDescent="0.3">
      <c r="A35" s="76">
        <v>104</v>
      </c>
      <c r="B35" s="76" t="s">
        <v>350</v>
      </c>
      <c r="C35" s="76" t="s">
        <v>353</v>
      </c>
      <c r="D35" s="76" t="s">
        <v>408</v>
      </c>
      <c r="E35" s="76" t="s">
        <v>409</v>
      </c>
      <c r="F35" s="76" t="s">
        <v>325</v>
      </c>
      <c r="G35" s="76" t="s">
        <v>299</v>
      </c>
      <c r="H35" s="76" t="s">
        <v>445</v>
      </c>
      <c r="I35" s="76" t="s">
        <v>446</v>
      </c>
      <c r="J35" s="118">
        <v>120723.18</v>
      </c>
      <c r="K35" s="119">
        <v>52941.176470588238</v>
      </c>
      <c r="L35" s="120">
        <f>Tabela14[[#This Row],[COF_MUN]]+Tabela14[[#This Row],[COF_NUTSIII]]</f>
        <v>173664.35647058825</v>
      </c>
      <c r="M35" s="129">
        <v>1899</v>
      </c>
      <c r="N35" s="129">
        <v>396</v>
      </c>
      <c r="O35" s="129">
        <v>166</v>
      </c>
      <c r="P35" s="130">
        <f>Tabela14[[#This Row],[TtAlunos_Básico]]+Tabela14[[#This Row],[TtAlunos_Secundário_CCH]]+Tabela14[[#This Row],[TtAlunos_Secundário_prof]]</f>
        <v>2461</v>
      </c>
      <c r="Q35" s="118">
        <f>Tabela14[[#This Row],[COF_MUN]]/Tabela14[[#This Row],[Total de Alunos]]*Tabela14[[#This Row],[TtAlunos_Básico]]</f>
        <v>93154.538325883783</v>
      </c>
      <c r="R35" s="119">
        <f>Tabela14[[#This Row],[COF_NUTSIII]]/Tabela14[[#This Row],[Total de Alunos]]*Tabela14[[#This Row],[TtAlunos_Básico]]</f>
        <v>40851.399478930136</v>
      </c>
      <c r="S35" s="120">
        <f>Tabela14[[#This Row],[COF_NUTSIII+MUN]]/Tabela14[[#This Row],[Total de Alunos]]*Tabela14[[#This Row],[TtAlunos_Básico]]</f>
        <v>134005.93780481393</v>
      </c>
      <c r="T35" s="119">
        <f>Tabela14[[#This Row],[COF_MUN]]/Tabela14[[#This Row],[Total de Alunos]]*Tabela14[[#This Row],[TtAlunos_Secundário_CCH]]</f>
        <v>19425.590930516049</v>
      </c>
      <c r="U35" s="119">
        <f>Tabela14[[#This Row],[COF_NUTSIII]]/Tabela14[[#This Row],[Total de Alunos]]*Tabela14[[#This Row],[TtAlunos_Secundário_CCH]]</f>
        <v>8518.7752467911178</v>
      </c>
      <c r="V35" s="120">
        <f>Tabela14[[#This Row],[COF_NUTSIII+MUN]]/Tabela14[[#This Row],[Total de Alunos]]*Tabela14[[#This Row],[TtAlunos_Secundário_CCH]]</f>
        <v>27944.366177307173</v>
      </c>
      <c r="W35" s="119">
        <f>Tabela14[[#This Row],[COF_MUN]]/Tabela14[[#This Row],[Total de Alunos]]*Tabela14[[#This Row],[TtAlunos_Secundário_prof]]</f>
        <v>8143.0507436001617</v>
      </c>
      <c r="X35" s="119">
        <f>Tabela14[[#This Row],[COF_NUTSIII]]/Tabela14[[#This Row],[Total de Alunos]]*Tabela14[[#This Row],[TtAlunos_Secundário_prof]]</f>
        <v>3571.0017448669837</v>
      </c>
      <c r="Y35" s="120">
        <f>Tabela14[[#This Row],[COF_NUTSIII+MUN]]/Tabela14[[#This Row],[Total de Alunos]]*Tabela14[[#This Row],[TtAlunos_Secundário_prof]]</f>
        <v>11714.052488467149</v>
      </c>
    </row>
    <row r="36" spans="1:25" x14ac:dyDescent="0.3">
      <c r="A36" s="76">
        <v>702</v>
      </c>
      <c r="B36" s="76" t="s">
        <v>350</v>
      </c>
      <c r="C36" s="76" t="s">
        <v>353</v>
      </c>
      <c r="D36" s="76" t="s">
        <v>354</v>
      </c>
      <c r="E36" s="76" t="s">
        <v>355</v>
      </c>
      <c r="F36" s="76" t="s">
        <v>319</v>
      </c>
      <c r="G36" s="76">
        <v>187</v>
      </c>
      <c r="H36" s="76" t="s">
        <v>356</v>
      </c>
      <c r="I36" s="76" t="s">
        <v>358</v>
      </c>
      <c r="J36" s="118">
        <v>0</v>
      </c>
      <c r="K36" s="119">
        <v>40190.05071428571</v>
      </c>
      <c r="L36" s="120">
        <f>Tabela14[[#This Row],[COF_MUN]]+Tabela14[[#This Row],[COF_NUTSIII]]</f>
        <v>40190.05071428571</v>
      </c>
      <c r="M36" s="129">
        <v>427</v>
      </c>
      <c r="N36" s="129">
        <v>111</v>
      </c>
      <c r="O36" s="129">
        <v>0</v>
      </c>
      <c r="P36" s="130">
        <f>Tabela14[[#This Row],[TtAlunos_Básico]]+Tabela14[[#This Row],[TtAlunos_Secundário_CCH]]+Tabela14[[#This Row],[TtAlunos_Secundário_prof]]</f>
        <v>538</v>
      </c>
      <c r="Q36" s="118">
        <f>Tabela14[[#This Row],[COF_MUN]]/Tabela14[[#This Row],[Total de Alunos]]*Tabela14[[#This Row],[TtAlunos_Básico]]</f>
        <v>0</v>
      </c>
      <c r="R36" s="119">
        <f>Tabela14[[#This Row],[COF_NUTSIII]]/Tabela14[[#This Row],[Total de Alunos]]*Tabela14[[#This Row],[TtAlunos_Básico]]</f>
        <v>31898.051403345722</v>
      </c>
      <c r="S36" s="120">
        <f>Tabela14[[#This Row],[COF_NUTSIII+MUN]]/Tabela14[[#This Row],[Total de Alunos]]*Tabela14[[#This Row],[TtAlunos_Básico]]</f>
        <v>31898.051403345722</v>
      </c>
      <c r="T36" s="119">
        <f>Tabela14[[#This Row],[COF_MUN]]/Tabela14[[#This Row],[Total de Alunos]]*Tabela14[[#This Row],[TtAlunos_Secundário_CCH]]</f>
        <v>0</v>
      </c>
      <c r="U36" s="119">
        <f>Tabela14[[#This Row],[COF_NUTSIII]]/Tabela14[[#This Row],[Total de Alunos]]*Tabela14[[#This Row],[TtAlunos_Secundário_CCH]]</f>
        <v>8291.9993109399875</v>
      </c>
      <c r="V36" s="120">
        <f>Tabela14[[#This Row],[COF_NUTSIII+MUN]]/Tabela14[[#This Row],[Total de Alunos]]*Tabela14[[#This Row],[TtAlunos_Secundário_CCH]]</f>
        <v>8291.9993109399875</v>
      </c>
      <c r="W36" s="119">
        <f>Tabela14[[#This Row],[COF_MUN]]/Tabela14[[#This Row],[Total de Alunos]]*Tabela14[[#This Row],[TtAlunos_Secundário_prof]]</f>
        <v>0</v>
      </c>
      <c r="X36" s="119">
        <f>Tabela14[[#This Row],[COF_NUTSIII]]/Tabela14[[#This Row],[Total de Alunos]]*Tabela14[[#This Row],[TtAlunos_Secundário_prof]]</f>
        <v>0</v>
      </c>
      <c r="Y36" s="120">
        <f>Tabela14[[#This Row],[COF_NUTSIII+MUN]]/Tabela14[[#This Row],[Total de Alunos]]*Tabela14[[#This Row],[TtAlunos_Secundário_prof]]</f>
        <v>0</v>
      </c>
    </row>
    <row r="37" spans="1:25" x14ac:dyDescent="0.3">
      <c r="A37" s="76">
        <v>1202</v>
      </c>
      <c r="B37" s="76" t="s">
        <v>350</v>
      </c>
      <c r="C37" s="76" t="s">
        <v>353</v>
      </c>
      <c r="D37" s="76" t="s">
        <v>354</v>
      </c>
      <c r="E37" s="76" t="s">
        <v>355</v>
      </c>
      <c r="F37" s="76" t="s">
        <v>322</v>
      </c>
      <c r="G37" s="76">
        <v>186</v>
      </c>
      <c r="H37" s="76" t="s">
        <v>393</v>
      </c>
      <c r="I37" s="76" t="s">
        <v>395</v>
      </c>
      <c r="J37" s="118">
        <v>0</v>
      </c>
      <c r="K37" s="119">
        <v>30017.989999999998</v>
      </c>
      <c r="L37" s="120">
        <f>Tabela14[[#This Row],[COF_MUN]]+Tabela14[[#This Row],[COF_NUTSIII]]</f>
        <v>30017.989999999998</v>
      </c>
      <c r="M37" s="129">
        <v>203</v>
      </c>
      <c r="N37" s="129"/>
      <c r="O37" s="129">
        <v>0</v>
      </c>
      <c r="P37" s="130">
        <f>Tabela14[[#This Row],[TtAlunos_Básico]]+Tabela14[[#This Row],[TtAlunos_Secundário_CCH]]+Tabela14[[#This Row],[TtAlunos_Secundário_prof]]</f>
        <v>203</v>
      </c>
      <c r="Q37" s="118">
        <f>Tabela14[[#This Row],[COF_MUN]]/Tabela14[[#This Row],[Total de Alunos]]*Tabela14[[#This Row],[TtAlunos_Básico]]</f>
        <v>0</v>
      </c>
      <c r="R37" s="119">
        <f>Tabela14[[#This Row],[COF_NUTSIII]]/Tabela14[[#This Row],[Total de Alunos]]*Tabela14[[#This Row],[TtAlunos_Básico]]</f>
        <v>30017.989999999998</v>
      </c>
      <c r="S37" s="120">
        <f>Tabela14[[#This Row],[COF_NUTSIII+MUN]]/Tabela14[[#This Row],[Total de Alunos]]*Tabela14[[#This Row],[TtAlunos_Básico]]</f>
        <v>30017.989999999998</v>
      </c>
      <c r="T37" s="119">
        <f>Tabela14[[#This Row],[COF_MUN]]/Tabela14[[#This Row],[Total de Alunos]]*Tabela14[[#This Row],[TtAlunos_Secundário_CCH]]</f>
        <v>0</v>
      </c>
      <c r="U37" s="119">
        <f>Tabela14[[#This Row],[COF_NUTSIII]]/Tabela14[[#This Row],[Total de Alunos]]*Tabela14[[#This Row],[TtAlunos_Secundário_CCH]]</f>
        <v>0</v>
      </c>
      <c r="V37" s="120">
        <f>Tabela14[[#This Row],[COF_NUTSIII+MUN]]/Tabela14[[#This Row],[Total de Alunos]]*Tabela14[[#This Row],[TtAlunos_Secundário_CCH]]</f>
        <v>0</v>
      </c>
      <c r="W37" s="119">
        <f>Tabela14[[#This Row],[COF_MUN]]/Tabela14[[#This Row],[Total de Alunos]]*Tabela14[[#This Row],[TtAlunos_Secundário_prof]]</f>
        <v>0</v>
      </c>
      <c r="X37" s="119">
        <f>Tabela14[[#This Row],[COF_NUTSIII]]/Tabela14[[#This Row],[Total de Alunos]]*Tabela14[[#This Row],[TtAlunos_Secundário_prof]]</f>
        <v>0</v>
      </c>
      <c r="Y37" s="120">
        <f>Tabela14[[#This Row],[COF_NUTSIII+MUN]]/Tabela14[[#This Row],[Total de Alunos]]*Tabela14[[#This Row],[TtAlunos_Secundário_prof]]</f>
        <v>0</v>
      </c>
    </row>
    <row r="38" spans="1:25" x14ac:dyDescent="0.3">
      <c r="A38" s="76">
        <v>1102</v>
      </c>
      <c r="B38" s="76" t="s">
        <v>350</v>
      </c>
      <c r="C38" s="76" t="s">
        <v>353</v>
      </c>
      <c r="D38" s="76" t="s">
        <v>484</v>
      </c>
      <c r="E38" s="76" t="s">
        <v>485</v>
      </c>
      <c r="F38" s="76" t="s">
        <v>334</v>
      </c>
      <c r="G38" s="76" t="s">
        <v>302</v>
      </c>
      <c r="H38" s="76" t="s">
        <v>427</v>
      </c>
      <c r="I38" s="76" t="s">
        <v>559</v>
      </c>
      <c r="J38" s="118">
        <v>0</v>
      </c>
      <c r="K38" s="119">
        <v>313016.76416666666</v>
      </c>
      <c r="L38" s="120">
        <f>Tabela14[[#This Row],[COF_MUN]]+Tabela14[[#This Row],[COF_NUTSIII]]</f>
        <v>313016.76416666666</v>
      </c>
      <c r="M38" s="129">
        <v>1838</v>
      </c>
      <c r="N38" s="129">
        <v>479</v>
      </c>
      <c r="O38" s="129">
        <v>202</v>
      </c>
      <c r="P38" s="130">
        <f>Tabela14[[#This Row],[TtAlunos_Básico]]+Tabela14[[#This Row],[TtAlunos_Secundário_CCH]]+Tabela14[[#This Row],[TtAlunos_Secundário_prof]]</f>
        <v>2519</v>
      </c>
      <c r="Q38" s="118">
        <f>Tabela14[[#This Row],[COF_MUN]]/Tabela14[[#This Row],[Total de Alunos]]*Tabela14[[#This Row],[TtAlunos_Básico]]</f>
        <v>0</v>
      </c>
      <c r="R38" s="119">
        <f>Tabela14[[#This Row],[COF_NUTSIII]]/Tabela14[[#This Row],[Total de Alunos]]*Tabela14[[#This Row],[TtAlunos_Básico]]</f>
        <v>228394.12963014422</v>
      </c>
      <c r="S38" s="120">
        <f>Tabela14[[#This Row],[COF_NUTSIII+MUN]]/Tabela14[[#This Row],[Total de Alunos]]*Tabela14[[#This Row],[TtAlunos_Básico]]</f>
        <v>228394.12963014422</v>
      </c>
      <c r="T38" s="119">
        <f>Tabela14[[#This Row],[COF_MUN]]/Tabela14[[#This Row],[Total de Alunos]]*Tabela14[[#This Row],[TtAlunos_Secundário_CCH]]</f>
        <v>0</v>
      </c>
      <c r="U38" s="119">
        <f>Tabela14[[#This Row],[COF_NUTSIII]]/Tabela14[[#This Row],[Total de Alunos]]*Tabela14[[#This Row],[TtAlunos_Secundário_CCH]]</f>
        <v>59521.647493383614</v>
      </c>
      <c r="V38" s="120">
        <f>Tabela14[[#This Row],[COF_NUTSIII+MUN]]/Tabela14[[#This Row],[Total de Alunos]]*Tabela14[[#This Row],[TtAlunos_Secundário_CCH]]</f>
        <v>59521.647493383614</v>
      </c>
      <c r="W38" s="119">
        <f>Tabela14[[#This Row],[COF_MUN]]/Tabela14[[#This Row],[Total de Alunos]]*Tabela14[[#This Row],[TtAlunos_Secundário_prof]]</f>
        <v>0</v>
      </c>
      <c r="X38" s="119">
        <f>Tabela14[[#This Row],[COF_NUTSIII]]/Tabela14[[#This Row],[Total de Alunos]]*Tabela14[[#This Row],[TtAlunos_Secundário_prof]]</f>
        <v>25100.987043138812</v>
      </c>
      <c r="Y38" s="120">
        <f>Tabela14[[#This Row],[COF_NUTSIII+MUN]]/Tabela14[[#This Row],[Total de Alunos]]*Tabela14[[#This Row],[TtAlunos_Secundário_prof]]</f>
        <v>25100.987043138812</v>
      </c>
    </row>
    <row r="39" spans="1:25" x14ac:dyDescent="0.3">
      <c r="A39" s="76">
        <v>105</v>
      </c>
      <c r="B39" s="76" t="s">
        <v>350</v>
      </c>
      <c r="C39" s="76" t="s">
        <v>353</v>
      </c>
      <c r="D39" s="76" t="s">
        <v>484</v>
      </c>
      <c r="E39" s="76" t="s">
        <v>485</v>
      </c>
      <c r="F39" s="76" t="s">
        <v>335</v>
      </c>
      <c r="G39" s="76" t="s">
        <v>304</v>
      </c>
      <c r="H39" s="76" t="s">
        <v>445</v>
      </c>
      <c r="I39" s="76" t="s">
        <v>445</v>
      </c>
      <c r="J39" s="118">
        <v>0</v>
      </c>
      <c r="K39" s="119">
        <v>261614.17909090911</v>
      </c>
      <c r="L39" s="120">
        <f>Tabela14[[#This Row],[COF_MUN]]+Tabela14[[#This Row],[COF_NUTSIII]]</f>
        <v>261614.17909090911</v>
      </c>
      <c r="M39" s="129">
        <v>7717</v>
      </c>
      <c r="N39" s="129">
        <v>2133</v>
      </c>
      <c r="O39" s="129">
        <v>1149</v>
      </c>
      <c r="P39" s="130">
        <f>Tabela14[[#This Row],[TtAlunos_Básico]]+Tabela14[[#This Row],[TtAlunos_Secundário_CCH]]+Tabela14[[#This Row],[TtAlunos_Secundário_prof]]</f>
        <v>10999</v>
      </c>
      <c r="Q39" s="118">
        <f>Tabela14[[#This Row],[COF_MUN]]/Tabela14[[#This Row],[Total de Alunos]]*Tabela14[[#This Row],[TtAlunos_Básico]]</f>
        <v>0</v>
      </c>
      <c r="R39" s="119">
        <f>Tabela14[[#This Row],[COF_NUTSIII]]/Tabela14[[#This Row],[Total de Alunos]]*Tabela14[[#This Row],[TtAlunos_Básico]]</f>
        <v>183550.92463356172</v>
      </c>
      <c r="S39" s="120">
        <f>Tabela14[[#This Row],[COF_NUTSIII+MUN]]/Tabela14[[#This Row],[Total de Alunos]]*Tabela14[[#This Row],[TtAlunos_Básico]]</f>
        <v>183550.92463356172</v>
      </c>
      <c r="T39" s="119">
        <f>Tabela14[[#This Row],[COF_MUN]]/Tabela14[[#This Row],[Total de Alunos]]*Tabela14[[#This Row],[TtAlunos_Secundário_CCH]]</f>
        <v>0</v>
      </c>
      <c r="U39" s="119">
        <f>Tabela14[[#This Row],[COF_NUTSIII]]/Tabela14[[#This Row],[Total de Alunos]]*Tabela14[[#This Row],[TtAlunos_Secundário_CCH]]</f>
        <v>50733.979816429593</v>
      </c>
      <c r="V39" s="120">
        <f>Tabela14[[#This Row],[COF_NUTSIII+MUN]]/Tabela14[[#This Row],[Total de Alunos]]*Tabela14[[#This Row],[TtAlunos_Secundário_CCH]]</f>
        <v>50733.979816429593</v>
      </c>
      <c r="W39" s="119">
        <f>Tabela14[[#This Row],[COF_MUN]]/Tabela14[[#This Row],[Total de Alunos]]*Tabela14[[#This Row],[TtAlunos_Secundário_prof]]</f>
        <v>0</v>
      </c>
      <c r="X39" s="119">
        <f>Tabela14[[#This Row],[COF_NUTSIII]]/Tabela14[[#This Row],[Total de Alunos]]*Tabela14[[#This Row],[TtAlunos_Secundário_prof]]</f>
        <v>27329.274640917771</v>
      </c>
      <c r="Y39" s="120">
        <f>Tabela14[[#This Row],[COF_NUTSIII+MUN]]/Tabela14[[#This Row],[Total de Alunos]]*Tabela14[[#This Row],[TtAlunos_Secundário_prof]]</f>
        <v>27329.274640917771</v>
      </c>
    </row>
    <row r="40" spans="1:25" x14ac:dyDescent="0.3">
      <c r="A40" s="76">
        <v>1203</v>
      </c>
      <c r="B40" s="76" t="s">
        <v>350</v>
      </c>
      <c r="C40" s="76" t="s">
        <v>353</v>
      </c>
      <c r="D40" s="76" t="s">
        <v>354</v>
      </c>
      <c r="E40" s="76" t="s">
        <v>355</v>
      </c>
      <c r="F40" s="76" t="s">
        <v>322</v>
      </c>
      <c r="G40" s="76">
        <v>186</v>
      </c>
      <c r="H40" s="76" t="s">
        <v>393</v>
      </c>
      <c r="I40" s="76" t="s">
        <v>396</v>
      </c>
      <c r="J40" s="118">
        <v>308548.84999999998</v>
      </c>
      <c r="K40" s="119">
        <v>30017.989999999998</v>
      </c>
      <c r="L40" s="120">
        <f>Tabela14[[#This Row],[COF_MUN]]+Tabela14[[#This Row],[COF_NUTSIII]]</f>
        <v>338566.83999999997</v>
      </c>
      <c r="M40" s="129">
        <v>259</v>
      </c>
      <c r="N40" s="129"/>
      <c r="O40" s="129"/>
      <c r="P40" s="130">
        <f>Tabela14[[#This Row],[TtAlunos_Básico]]+Tabela14[[#This Row],[TtAlunos_Secundário_CCH]]+Tabela14[[#This Row],[TtAlunos_Secundário_prof]]</f>
        <v>259</v>
      </c>
      <c r="Q40" s="118">
        <f>Tabela14[[#This Row],[COF_MUN]]/Tabela14[[#This Row],[Total de Alunos]]*Tabela14[[#This Row],[TtAlunos_Básico]]</f>
        <v>308548.84999999998</v>
      </c>
      <c r="R40" s="119">
        <f>Tabela14[[#This Row],[COF_NUTSIII]]/Tabela14[[#This Row],[Total de Alunos]]*Tabela14[[#This Row],[TtAlunos_Básico]]</f>
        <v>30017.989999999998</v>
      </c>
      <c r="S40" s="120">
        <f>Tabela14[[#This Row],[COF_NUTSIII+MUN]]/Tabela14[[#This Row],[Total de Alunos]]*Tabela14[[#This Row],[TtAlunos_Básico]]</f>
        <v>338566.83999999997</v>
      </c>
      <c r="T40" s="119">
        <f>Tabela14[[#This Row],[COF_MUN]]/Tabela14[[#This Row],[Total de Alunos]]*Tabela14[[#This Row],[TtAlunos_Secundário_CCH]]</f>
        <v>0</v>
      </c>
      <c r="U40" s="119">
        <f>Tabela14[[#This Row],[COF_NUTSIII]]/Tabela14[[#This Row],[Total de Alunos]]*Tabela14[[#This Row],[TtAlunos_Secundário_CCH]]</f>
        <v>0</v>
      </c>
      <c r="V40" s="120">
        <f>Tabela14[[#This Row],[COF_NUTSIII+MUN]]/Tabela14[[#This Row],[Total de Alunos]]*Tabela14[[#This Row],[TtAlunos_Secundário_CCH]]</f>
        <v>0</v>
      </c>
      <c r="W40" s="119">
        <f>Tabela14[[#This Row],[COF_MUN]]/Tabela14[[#This Row],[Total de Alunos]]*Tabela14[[#This Row],[TtAlunos_Secundário_prof]]</f>
        <v>0</v>
      </c>
      <c r="X40" s="119">
        <f>Tabela14[[#This Row],[COF_NUTSIII]]/Tabela14[[#This Row],[Total de Alunos]]*Tabela14[[#This Row],[TtAlunos_Secundário_prof]]</f>
        <v>0</v>
      </c>
      <c r="Y40" s="120">
        <f>Tabela14[[#This Row],[COF_NUTSIII+MUN]]/Tabela14[[#This Row],[Total de Alunos]]*Tabela14[[#This Row],[TtAlunos_Secundário_prof]]</f>
        <v>0</v>
      </c>
    </row>
    <row r="41" spans="1:25" x14ac:dyDescent="0.3">
      <c r="A41" s="76">
        <v>1103</v>
      </c>
      <c r="B41" s="76" t="s">
        <v>350</v>
      </c>
      <c r="C41" s="76" t="s">
        <v>353</v>
      </c>
      <c r="D41" s="76" t="s">
        <v>354</v>
      </c>
      <c r="E41" s="76" t="s">
        <v>355</v>
      </c>
      <c r="F41" s="76" t="s">
        <v>332</v>
      </c>
      <c r="G41" s="76">
        <v>185</v>
      </c>
      <c r="H41" s="76" t="s">
        <v>427</v>
      </c>
      <c r="I41" s="76" t="s">
        <v>535</v>
      </c>
      <c r="J41" s="118">
        <v>0</v>
      </c>
      <c r="K41" s="119">
        <v>330088.81818181818</v>
      </c>
      <c r="L41" s="120">
        <f>Tabela14[[#This Row],[COF_MUN]]+Tabela14[[#This Row],[COF_NUTSIII]]</f>
        <v>330088.81818181818</v>
      </c>
      <c r="M41" s="129">
        <v>1911</v>
      </c>
      <c r="N41" s="129">
        <v>312</v>
      </c>
      <c r="O41" s="129">
        <v>98</v>
      </c>
      <c r="P41" s="130">
        <f>Tabela14[[#This Row],[TtAlunos_Básico]]+Tabela14[[#This Row],[TtAlunos_Secundário_CCH]]+Tabela14[[#This Row],[TtAlunos_Secundário_prof]]</f>
        <v>2321</v>
      </c>
      <c r="Q41" s="118">
        <f>Tabela14[[#This Row],[COF_MUN]]/Tabela14[[#This Row],[Total de Alunos]]*Tabela14[[#This Row],[TtAlunos_Básico]]</f>
        <v>0</v>
      </c>
      <c r="R41" s="119">
        <f>Tabela14[[#This Row],[COF_NUTSIII]]/Tabela14[[#This Row],[Total de Alunos]]*Tabela14[[#This Row],[TtAlunos_Básico]]</f>
        <v>271779.28976538323</v>
      </c>
      <c r="S41" s="120">
        <f>Tabela14[[#This Row],[COF_NUTSIII+MUN]]/Tabela14[[#This Row],[Total de Alunos]]*Tabela14[[#This Row],[TtAlunos_Básico]]</f>
        <v>271779.28976538323</v>
      </c>
      <c r="T41" s="119">
        <f>Tabela14[[#This Row],[COF_MUN]]/Tabela14[[#This Row],[Total de Alunos]]*Tabela14[[#This Row],[TtAlunos_Secundário_CCH]]</f>
        <v>0</v>
      </c>
      <c r="U41" s="119">
        <f>Tabela14[[#This Row],[COF_NUTSIII]]/Tabela14[[#This Row],[Total de Alunos]]*Tabela14[[#This Row],[TtAlunos_Secundário_CCH]]</f>
        <v>44372.128941287061</v>
      </c>
      <c r="V41" s="120">
        <f>Tabela14[[#This Row],[COF_NUTSIII+MUN]]/Tabela14[[#This Row],[Total de Alunos]]*Tabela14[[#This Row],[TtAlunos_Secundário_CCH]]</f>
        <v>44372.128941287061</v>
      </c>
      <c r="W41" s="119">
        <f>Tabela14[[#This Row],[COF_MUN]]/Tabela14[[#This Row],[Total de Alunos]]*Tabela14[[#This Row],[TtAlunos_Secundário_prof]]</f>
        <v>0</v>
      </c>
      <c r="X41" s="119">
        <f>Tabela14[[#This Row],[COF_NUTSIII]]/Tabela14[[#This Row],[Total de Alunos]]*Tabela14[[#This Row],[TtAlunos_Secundário_prof]]</f>
        <v>13937.399475147859</v>
      </c>
      <c r="Y41" s="120">
        <f>Tabela14[[#This Row],[COF_NUTSIII+MUN]]/Tabela14[[#This Row],[Total de Alunos]]*Tabela14[[#This Row],[TtAlunos_Secundário_prof]]</f>
        <v>13937.399475147859</v>
      </c>
    </row>
    <row r="42" spans="1:25" x14ac:dyDescent="0.3">
      <c r="A42" s="76">
        <v>1302</v>
      </c>
      <c r="B42" s="76" t="s">
        <v>350</v>
      </c>
      <c r="C42" s="76" t="s">
        <v>353</v>
      </c>
      <c r="D42" s="76" t="s">
        <v>408</v>
      </c>
      <c r="E42" s="76" t="s">
        <v>409</v>
      </c>
      <c r="F42" s="76" t="s">
        <v>338</v>
      </c>
      <c r="G42" s="76" t="s">
        <v>296</v>
      </c>
      <c r="H42" s="76" t="s">
        <v>448</v>
      </c>
      <c r="I42" s="76" t="s">
        <v>608</v>
      </c>
      <c r="J42" s="118">
        <v>0</v>
      </c>
      <c r="K42" s="119">
        <v>608447.2854545454</v>
      </c>
      <c r="L42" s="120">
        <f>Tabela14[[#This Row],[COF_MUN]]+Tabela14[[#This Row],[COF_NUTSIII]]</f>
        <v>608447.2854545454</v>
      </c>
      <c r="M42" s="129">
        <v>1335</v>
      </c>
      <c r="N42" s="129">
        <v>200</v>
      </c>
      <c r="O42" s="129">
        <v>240</v>
      </c>
      <c r="P42" s="130">
        <f>Tabela14[[#This Row],[TtAlunos_Básico]]+Tabela14[[#This Row],[TtAlunos_Secundário_CCH]]+Tabela14[[#This Row],[TtAlunos_Secundário_prof]]</f>
        <v>1775</v>
      </c>
      <c r="Q42" s="118">
        <f>Tabela14[[#This Row],[COF_MUN]]/Tabela14[[#This Row],[Total de Alunos]]*Tabela14[[#This Row],[TtAlunos_Básico]]</f>
        <v>0</v>
      </c>
      <c r="R42" s="119">
        <f>Tabela14[[#This Row],[COF_NUTSIII]]/Tabela14[[#This Row],[Total de Alunos]]*Tabela14[[#This Row],[TtAlunos_Básico]]</f>
        <v>457620.91610243276</v>
      </c>
      <c r="S42" s="120">
        <f>Tabela14[[#This Row],[COF_NUTSIII+MUN]]/Tabela14[[#This Row],[Total de Alunos]]*Tabela14[[#This Row],[TtAlunos_Básico]]</f>
        <v>457620.91610243276</v>
      </c>
      <c r="T42" s="119">
        <f>Tabela14[[#This Row],[COF_MUN]]/Tabela14[[#This Row],[Total de Alunos]]*Tabela14[[#This Row],[TtAlunos_Secundário_CCH]]</f>
        <v>0</v>
      </c>
      <c r="U42" s="119">
        <f>Tabela14[[#This Row],[COF_NUTSIII]]/Tabela14[[#This Row],[Total de Alunos]]*Tabela14[[#This Row],[TtAlunos_Secundário_CCH]]</f>
        <v>68557.440614596664</v>
      </c>
      <c r="V42" s="120">
        <f>Tabela14[[#This Row],[COF_NUTSIII+MUN]]/Tabela14[[#This Row],[Total de Alunos]]*Tabela14[[#This Row],[TtAlunos_Secundário_CCH]]</f>
        <v>68557.440614596664</v>
      </c>
      <c r="W42" s="119">
        <f>Tabela14[[#This Row],[COF_MUN]]/Tabela14[[#This Row],[Total de Alunos]]*Tabela14[[#This Row],[TtAlunos_Secundário_prof]]</f>
        <v>0</v>
      </c>
      <c r="X42" s="119">
        <f>Tabela14[[#This Row],[COF_NUTSIII]]/Tabela14[[#This Row],[Total de Alunos]]*Tabela14[[#This Row],[TtAlunos_Secundário_prof]]</f>
        <v>82268.928737516006</v>
      </c>
      <c r="Y42" s="120">
        <f>Tabela14[[#This Row],[COF_NUTSIII+MUN]]/Tabela14[[#This Row],[Total de Alunos]]*Tabela14[[#This Row],[TtAlunos_Secundário_prof]]</f>
        <v>82268.928737516006</v>
      </c>
    </row>
    <row r="43" spans="1:25" x14ac:dyDescent="0.3">
      <c r="A43" s="76">
        <v>302</v>
      </c>
      <c r="B43" s="76" t="s">
        <v>350</v>
      </c>
      <c r="C43" s="76" t="s">
        <v>353</v>
      </c>
      <c r="D43" s="76" t="s">
        <v>408</v>
      </c>
      <c r="E43" s="76" t="s">
        <v>409</v>
      </c>
      <c r="F43" s="76" t="s">
        <v>330</v>
      </c>
      <c r="G43" s="76">
        <v>112</v>
      </c>
      <c r="H43" s="76" t="s">
        <v>463</v>
      </c>
      <c r="I43" s="76" t="s">
        <v>508</v>
      </c>
      <c r="J43" s="118">
        <v>712882.64</v>
      </c>
      <c r="K43" s="119">
        <v>44429.640000000007</v>
      </c>
      <c r="L43" s="120">
        <f>Tabela14[[#This Row],[COF_MUN]]+Tabela14[[#This Row],[COF_NUTSIII]]</f>
        <v>757312.28</v>
      </c>
      <c r="M43" s="129">
        <v>9592</v>
      </c>
      <c r="N43" s="129">
        <v>2174</v>
      </c>
      <c r="O43" s="129">
        <v>1386</v>
      </c>
      <c r="P43" s="130">
        <f>Tabela14[[#This Row],[TtAlunos_Básico]]+Tabela14[[#This Row],[TtAlunos_Secundário_CCH]]+Tabela14[[#This Row],[TtAlunos_Secundário_prof]]</f>
        <v>13152</v>
      </c>
      <c r="Q43" s="118">
        <f>Tabela14[[#This Row],[COF_MUN]]/Tabela14[[#This Row],[Total de Alunos]]*Tabela14[[#This Row],[TtAlunos_Básico]]</f>
        <v>519918.66506082722</v>
      </c>
      <c r="R43" s="119">
        <f>Tabela14[[#This Row],[COF_NUTSIII]]/Tabela14[[#This Row],[Total de Alunos]]*Tabela14[[#This Row],[TtAlunos_Básico]]</f>
        <v>32403.368832116794</v>
      </c>
      <c r="S43" s="120">
        <f>Tabela14[[#This Row],[COF_NUTSIII+MUN]]/Tabela14[[#This Row],[Total de Alunos]]*Tabela14[[#This Row],[TtAlunos_Básico]]</f>
        <v>552322.03389294411</v>
      </c>
      <c r="T43" s="119">
        <f>Tabela14[[#This Row],[COF_MUN]]/Tabela14[[#This Row],[Total de Alunos]]*Tabela14[[#This Row],[TtAlunos_Secundário_CCH]]</f>
        <v>117838.11278588808</v>
      </c>
      <c r="U43" s="119">
        <f>Tabela14[[#This Row],[COF_NUTSIII]]/Tabela14[[#This Row],[Total de Alunos]]*Tabela14[[#This Row],[TtAlunos_Secundário_CCH]]</f>
        <v>7344.1330109489063</v>
      </c>
      <c r="V43" s="120">
        <f>Tabela14[[#This Row],[COF_NUTSIII+MUN]]/Tabela14[[#This Row],[Total de Alunos]]*Tabela14[[#This Row],[TtAlunos_Secundário_CCH]]</f>
        <v>125182.24579683699</v>
      </c>
      <c r="W43" s="119">
        <f>Tabela14[[#This Row],[COF_MUN]]/Tabela14[[#This Row],[Total de Alunos]]*Tabela14[[#This Row],[TtAlunos_Secundário_prof]]</f>
        <v>75125.862153284674</v>
      </c>
      <c r="X43" s="119">
        <f>Tabela14[[#This Row],[COF_NUTSIII]]/Tabela14[[#This Row],[Total de Alunos]]*Tabela14[[#This Row],[TtAlunos_Secundário_prof]]</f>
        <v>4682.1381569343075</v>
      </c>
      <c r="Y43" s="120">
        <f>Tabela14[[#This Row],[COF_NUTSIII+MUN]]/Tabela14[[#This Row],[Total de Alunos]]*Tabela14[[#This Row],[TtAlunos_Secundário_prof]]</f>
        <v>79808.00031021898</v>
      </c>
    </row>
    <row r="44" spans="1:25" x14ac:dyDescent="0.3">
      <c r="A44" s="76">
        <v>204</v>
      </c>
      <c r="B44" s="76" t="s">
        <v>350</v>
      </c>
      <c r="C44" s="76" t="s">
        <v>353</v>
      </c>
      <c r="D44" s="76" t="s">
        <v>354</v>
      </c>
      <c r="E44" s="76" t="s">
        <v>355</v>
      </c>
      <c r="F44" s="76" t="s">
        <v>327</v>
      </c>
      <c r="G44" s="76">
        <v>184</v>
      </c>
      <c r="H44" s="76" t="s">
        <v>373</v>
      </c>
      <c r="I44" s="76" t="s">
        <v>475</v>
      </c>
      <c r="J44" s="118">
        <v>132487.04999999999</v>
      </c>
      <c r="K44" s="119">
        <v>58442.553846153845</v>
      </c>
      <c r="L44" s="120">
        <f>Tabela14[[#This Row],[COF_MUN]]+Tabela14[[#This Row],[COF_NUTSIII]]</f>
        <v>190929.60384615383</v>
      </c>
      <c r="M44" s="129">
        <v>119</v>
      </c>
      <c r="N44" s="129"/>
      <c r="O44" s="129"/>
      <c r="P44" s="130">
        <f>Tabela14[[#This Row],[TtAlunos_Básico]]+Tabela14[[#This Row],[TtAlunos_Secundário_CCH]]+Tabela14[[#This Row],[TtAlunos_Secundário_prof]]</f>
        <v>119</v>
      </c>
      <c r="Q44" s="118">
        <f>Tabela14[[#This Row],[COF_MUN]]/Tabela14[[#This Row],[Total de Alunos]]*Tabela14[[#This Row],[TtAlunos_Básico]]</f>
        <v>132487.04999999999</v>
      </c>
      <c r="R44" s="119">
        <f>Tabela14[[#This Row],[COF_NUTSIII]]/Tabela14[[#This Row],[Total de Alunos]]*Tabela14[[#This Row],[TtAlunos_Básico]]</f>
        <v>58442.553846153845</v>
      </c>
      <c r="S44" s="120">
        <f>Tabela14[[#This Row],[COF_NUTSIII+MUN]]/Tabela14[[#This Row],[Total de Alunos]]*Tabela14[[#This Row],[TtAlunos_Básico]]</f>
        <v>190929.60384615383</v>
      </c>
      <c r="T44" s="119">
        <f>Tabela14[[#This Row],[COF_MUN]]/Tabela14[[#This Row],[Total de Alunos]]*Tabela14[[#This Row],[TtAlunos_Secundário_CCH]]</f>
        <v>0</v>
      </c>
      <c r="U44" s="119">
        <f>Tabela14[[#This Row],[COF_NUTSIII]]/Tabela14[[#This Row],[Total de Alunos]]*Tabela14[[#This Row],[TtAlunos_Secundário_CCH]]</f>
        <v>0</v>
      </c>
      <c r="V44" s="120">
        <f>Tabela14[[#This Row],[COF_NUTSIII+MUN]]/Tabela14[[#This Row],[Total de Alunos]]*Tabela14[[#This Row],[TtAlunos_Secundário_CCH]]</f>
        <v>0</v>
      </c>
      <c r="W44" s="119">
        <f>Tabela14[[#This Row],[COF_MUN]]/Tabela14[[#This Row],[Total de Alunos]]*Tabela14[[#This Row],[TtAlunos_Secundário_prof]]</f>
        <v>0</v>
      </c>
      <c r="X44" s="119">
        <f>Tabela14[[#This Row],[COF_NUTSIII]]/Tabela14[[#This Row],[Total de Alunos]]*Tabela14[[#This Row],[TtAlunos_Secundário_prof]]</f>
        <v>0</v>
      </c>
      <c r="Y44" s="120">
        <f>Tabela14[[#This Row],[COF_NUTSIII+MUN]]/Tabela14[[#This Row],[Total de Alunos]]*Tabela14[[#This Row],[TtAlunos_Secundário_prof]]</f>
        <v>0</v>
      </c>
    </row>
    <row r="45" spans="1:25" x14ac:dyDescent="0.3">
      <c r="A45" s="76">
        <v>1504</v>
      </c>
      <c r="B45" s="76" t="s">
        <v>350</v>
      </c>
      <c r="C45" s="76" t="s">
        <v>353</v>
      </c>
      <c r="D45" s="76" t="s">
        <v>427</v>
      </c>
      <c r="E45" s="76" t="s">
        <v>428</v>
      </c>
      <c r="F45" s="76" t="s">
        <v>324</v>
      </c>
      <c r="G45" s="76">
        <v>170</v>
      </c>
      <c r="H45" s="76" t="s">
        <v>370</v>
      </c>
      <c r="I45" s="76" t="s">
        <v>432</v>
      </c>
      <c r="J45" s="118">
        <v>360800.62</v>
      </c>
      <c r="K45" s="119">
        <v>0</v>
      </c>
      <c r="L45" s="120">
        <f>Tabela14[[#This Row],[COF_MUN]]+Tabela14[[#This Row],[COF_NUTSIII]]</f>
        <v>360800.62</v>
      </c>
      <c r="M45" s="129">
        <v>8109</v>
      </c>
      <c r="N45" s="129">
        <v>2338</v>
      </c>
      <c r="O45" s="129">
        <v>873</v>
      </c>
      <c r="P45" s="130">
        <f>Tabela14[[#This Row],[TtAlunos_Básico]]+Tabela14[[#This Row],[TtAlunos_Secundário_CCH]]+Tabela14[[#This Row],[TtAlunos_Secundário_prof]]</f>
        <v>11320</v>
      </c>
      <c r="Q45" s="118">
        <f>Tabela14[[#This Row],[COF_MUN]]/Tabela14[[#This Row],[Total de Alunos]]*Tabela14[[#This Row],[TtAlunos_Básico]]</f>
        <v>258456.91056360424</v>
      </c>
      <c r="R45" s="119">
        <f>Tabela14[[#This Row],[COF_NUTSIII]]/Tabela14[[#This Row],[Total de Alunos]]*Tabela14[[#This Row],[TtAlunos_Básico]]</f>
        <v>0</v>
      </c>
      <c r="S45" s="120">
        <f>Tabela14[[#This Row],[COF_NUTSIII+MUN]]/Tabela14[[#This Row],[Total de Alunos]]*Tabela14[[#This Row],[TtAlunos_Básico]]</f>
        <v>258456.91056360424</v>
      </c>
      <c r="T45" s="119">
        <f>Tabela14[[#This Row],[COF_MUN]]/Tabela14[[#This Row],[Total de Alunos]]*Tabela14[[#This Row],[TtAlunos_Secundário_CCH]]</f>
        <v>74518.714625441702</v>
      </c>
      <c r="U45" s="119">
        <f>Tabela14[[#This Row],[COF_NUTSIII]]/Tabela14[[#This Row],[Total de Alunos]]*Tabela14[[#This Row],[TtAlunos_Secundário_CCH]]</f>
        <v>0</v>
      </c>
      <c r="V45" s="120">
        <f>Tabela14[[#This Row],[COF_NUTSIII+MUN]]/Tabela14[[#This Row],[Total de Alunos]]*Tabela14[[#This Row],[TtAlunos_Secundário_CCH]]</f>
        <v>74518.714625441702</v>
      </c>
      <c r="W45" s="119">
        <f>Tabela14[[#This Row],[COF_MUN]]/Tabela14[[#This Row],[Total de Alunos]]*Tabela14[[#This Row],[TtAlunos_Secundário_prof]]</f>
        <v>27824.994810954064</v>
      </c>
      <c r="X45" s="119">
        <f>Tabela14[[#This Row],[COF_NUTSIII]]/Tabela14[[#This Row],[Total de Alunos]]*Tabela14[[#This Row],[TtAlunos_Secundário_prof]]</f>
        <v>0</v>
      </c>
      <c r="Y45" s="120">
        <f>Tabela14[[#This Row],[COF_NUTSIII+MUN]]/Tabela14[[#This Row],[Total de Alunos]]*Tabela14[[#This Row],[TtAlunos_Secundário_prof]]</f>
        <v>27824.994810954064</v>
      </c>
    </row>
    <row r="46" spans="1:25" x14ac:dyDescent="0.3">
      <c r="A46" s="76">
        <v>1004</v>
      </c>
      <c r="B46" s="76" t="s">
        <v>350</v>
      </c>
      <c r="C46" s="76" t="s">
        <v>353</v>
      </c>
      <c r="D46" s="76" t="s">
        <v>484</v>
      </c>
      <c r="E46" s="76" t="s">
        <v>485</v>
      </c>
      <c r="F46" s="76" t="s">
        <v>337</v>
      </c>
      <c r="G46" s="76" t="s">
        <v>310</v>
      </c>
      <c r="H46" s="76" t="s">
        <v>556</v>
      </c>
      <c r="I46" s="76" t="s">
        <v>600</v>
      </c>
      <c r="J46" s="118">
        <v>0</v>
      </c>
      <c r="K46" s="119">
        <v>219794.57400000002</v>
      </c>
      <c r="L46" s="120">
        <f>Tabela14[[#This Row],[COF_MUN]]+Tabela14[[#This Row],[COF_NUTSIII]]</f>
        <v>219794.57400000002</v>
      </c>
      <c r="M46" s="129">
        <v>1288</v>
      </c>
      <c r="N46" s="129">
        <v>215</v>
      </c>
      <c r="O46" s="129">
        <v>99</v>
      </c>
      <c r="P46" s="130">
        <f>Tabela14[[#This Row],[TtAlunos_Básico]]+Tabela14[[#This Row],[TtAlunos_Secundário_CCH]]+Tabela14[[#This Row],[TtAlunos_Secundário_prof]]</f>
        <v>1602</v>
      </c>
      <c r="Q46" s="118">
        <f>Tabela14[[#This Row],[COF_MUN]]/Tabela14[[#This Row],[Total de Alunos]]*Tabela14[[#This Row],[TtAlunos_Básico]]</f>
        <v>0</v>
      </c>
      <c r="R46" s="119">
        <f>Tabela14[[#This Row],[COF_NUTSIII]]/Tabela14[[#This Row],[Total de Alunos]]*Tabela14[[#This Row],[TtAlunos_Básico]]</f>
        <v>176713.73989513109</v>
      </c>
      <c r="S46" s="120">
        <f>Tabela14[[#This Row],[COF_NUTSIII+MUN]]/Tabela14[[#This Row],[Total de Alunos]]*Tabela14[[#This Row],[TtAlunos_Básico]]</f>
        <v>176713.73989513109</v>
      </c>
      <c r="T46" s="119">
        <f>Tabela14[[#This Row],[COF_MUN]]/Tabela14[[#This Row],[Total de Alunos]]*Tabela14[[#This Row],[TtAlunos_Secundário_CCH]]</f>
        <v>0</v>
      </c>
      <c r="U46" s="119">
        <f>Tabela14[[#This Row],[COF_NUTSIII]]/Tabela14[[#This Row],[Total de Alunos]]*Tabela14[[#This Row],[TtAlunos_Secundário_CCH]]</f>
        <v>29498.023352059929</v>
      </c>
      <c r="V46" s="120">
        <f>Tabela14[[#This Row],[COF_NUTSIII+MUN]]/Tabela14[[#This Row],[Total de Alunos]]*Tabela14[[#This Row],[TtAlunos_Secundário_CCH]]</f>
        <v>29498.023352059929</v>
      </c>
      <c r="W46" s="119">
        <f>Tabela14[[#This Row],[COF_MUN]]/Tabela14[[#This Row],[Total de Alunos]]*Tabela14[[#This Row],[TtAlunos_Secundário_prof]]</f>
        <v>0</v>
      </c>
      <c r="X46" s="119">
        <f>Tabela14[[#This Row],[COF_NUTSIII]]/Tabela14[[#This Row],[Total de Alunos]]*Tabela14[[#This Row],[TtAlunos_Secundário_prof]]</f>
        <v>13582.810752808989</v>
      </c>
      <c r="Y46" s="120">
        <f>Tabela14[[#This Row],[COF_NUTSIII+MUN]]/Tabela14[[#This Row],[Total de Alunos]]*Tabela14[[#This Row],[TtAlunos_Secundário_prof]]</f>
        <v>13582.810752808989</v>
      </c>
    </row>
    <row r="47" spans="1:25" x14ac:dyDescent="0.3">
      <c r="A47" s="76">
        <v>205</v>
      </c>
      <c r="B47" s="76" t="s">
        <v>350</v>
      </c>
      <c r="C47" s="76" t="s">
        <v>353</v>
      </c>
      <c r="D47" s="76" t="s">
        <v>354</v>
      </c>
      <c r="E47" s="76" t="s">
        <v>355</v>
      </c>
      <c r="F47" s="76" t="s">
        <v>327</v>
      </c>
      <c r="G47" s="76">
        <v>184</v>
      </c>
      <c r="H47" s="76" t="s">
        <v>373</v>
      </c>
      <c r="I47" s="76" t="s">
        <v>373</v>
      </c>
      <c r="J47" s="118">
        <v>701089.37</v>
      </c>
      <c r="K47" s="119">
        <v>58442.553846153845</v>
      </c>
      <c r="L47" s="120">
        <f>Tabela14[[#This Row],[COF_MUN]]+Tabela14[[#This Row],[COF_NUTSIII]]</f>
        <v>759531.92384615389</v>
      </c>
      <c r="M47" s="129">
        <v>3396</v>
      </c>
      <c r="N47" s="129">
        <v>813</v>
      </c>
      <c r="O47" s="129">
        <v>372</v>
      </c>
      <c r="P47" s="130">
        <f>Tabela14[[#This Row],[TtAlunos_Básico]]+Tabela14[[#This Row],[TtAlunos_Secundário_CCH]]+Tabela14[[#This Row],[TtAlunos_Secundário_prof]]</f>
        <v>4581</v>
      </c>
      <c r="Q47" s="118">
        <f>Tabela14[[#This Row],[COF_MUN]]/Tabela14[[#This Row],[Total de Alunos]]*Tabela14[[#This Row],[TtAlunos_Básico]]</f>
        <v>519733.5735690897</v>
      </c>
      <c r="R47" s="119">
        <f>Tabela14[[#This Row],[COF_NUTSIII]]/Tabela14[[#This Row],[Total de Alunos]]*Tabela14[[#This Row],[TtAlunos_Básico]]</f>
        <v>43324.800886605204</v>
      </c>
      <c r="S47" s="120">
        <f>Tabela14[[#This Row],[COF_NUTSIII+MUN]]/Tabela14[[#This Row],[Total de Alunos]]*Tabela14[[#This Row],[TtAlunos_Básico]]</f>
        <v>563058.37445569492</v>
      </c>
      <c r="T47" s="119">
        <f>Tabela14[[#This Row],[COF_MUN]]/Tabela14[[#This Row],[Total de Alunos]]*Tabela14[[#This Row],[TtAlunos_Secundário_CCH]]</f>
        <v>124423.85020956122</v>
      </c>
      <c r="U47" s="119">
        <f>Tabela14[[#This Row],[COF_NUTSIII]]/Tabela14[[#This Row],[Total de Alunos]]*Tabela14[[#This Row],[TtAlunos_Secundário_CCH]]</f>
        <v>10371.926714019444</v>
      </c>
      <c r="V47" s="120">
        <f>Tabela14[[#This Row],[COF_NUTSIII+MUN]]/Tabela14[[#This Row],[Total de Alunos]]*Tabela14[[#This Row],[TtAlunos_Secundário_CCH]]</f>
        <v>134795.77692358068</v>
      </c>
      <c r="W47" s="119">
        <f>Tabela14[[#This Row],[COF_MUN]]/Tabela14[[#This Row],[Total de Alunos]]*Tabela14[[#This Row],[TtAlunos_Secundário_prof]]</f>
        <v>56931.946221349048</v>
      </c>
      <c r="X47" s="119">
        <f>Tabela14[[#This Row],[COF_NUTSIII]]/Tabela14[[#This Row],[Total de Alunos]]*Tabela14[[#This Row],[TtAlunos_Secundário_prof]]</f>
        <v>4745.8262455291924</v>
      </c>
      <c r="Y47" s="120">
        <f>Tabela14[[#This Row],[COF_NUTSIII+MUN]]/Tabela14[[#This Row],[Total de Alunos]]*Tabela14[[#This Row],[TtAlunos_Secundário_prof]]</f>
        <v>61677.772466878247</v>
      </c>
    </row>
    <row r="48" spans="1:25" x14ac:dyDescent="0.3">
      <c r="A48" s="76">
        <v>501</v>
      </c>
      <c r="B48" s="76" t="s">
        <v>350</v>
      </c>
      <c r="C48" s="76" t="s">
        <v>353</v>
      </c>
      <c r="D48" s="76" t="s">
        <v>484</v>
      </c>
      <c r="E48" s="76" t="s">
        <v>485</v>
      </c>
      <c r="F48" s="76" t="s">
        <v>329</v>
      </c>
      <c r="G48" s="76" t="s">
        <v>312</v>
      </c>
      <c r="H48" s="76" t="s">
        <v>486</v>
      </c>
      <c r="I48" s="76" t="s">
        <v>494</v>
      </c>
      <c r="J48" s="118">
        <v>0</v>
      </c>
      <c r="K48" s="119">
        <v>91594.23133333333</v>
      </c>
      <c r="L48" s="120">
        <f>Tabela14[[#This Row],[COF_MUN]]+Tabela14[[#This Row],[COF_NUTSIII]]</f>
        <v>91594.23133333333</v>
      </c>
      <c r="M48" s="129">
        <v>456</v>
      </c>
      <c r="N48" s="129">
        <v>38</v>
      </c>
      <c r="O48" s="129">
        <v>35</v>
      </c>
      <c r="P48" s="130">
        <f>Tabela14[[#This Row],[TtAlunos_Básico]]+Tabela14[[#This Row],[TtAlunos_Secundário_CCH]]+Tabela14[[#This Row],[TtAlunos_Secundário_prof]]</f>
        <v>529</v>
      </c>
      <c r="Q48" s="118">
        <f>Tabela14[[#This Row],[COF_MUN]]/Tabela14[[#This Row],[Total de Alunos]]*Tabela14[[#This Row],[TtAlunos_Básico]]</f>
        <v>0</v>
      </c>
      <c r="R48" s="119">
        <f>Tabela14[[#This Row],[COF_NUTSIII]]/Tabela14[[#This Row],[Total de Alunos]]*Tabela14[[#This Row],[TtAlunos_Básico]]</f>
        <v>78954.573701323243</v>
      </c>
      <c r="S48" s="120">
        <f>Tabela14[[#This Row],[COF_NUTSIII+MUN]]/Tabela14[[#This Row],[Total de Alunos]]*Tabela14[[#This Row],[TtAlunos_Básico]]</f>
        <v>78954.573701323243</v>
      </c>
      <c r="T48" s="119">
        <f>Tabela14[[#This Row],[COF_MUN]]/Tabela14[[#This Row],[Total de Alunos]]*Tabela14[[#This Row],[TtAlunos_Secundário_CCH]]</f>
        <v>0</v>
      </c>
      <c r="U48" s="119">
        <f>Tabela14[[#This Row],[COF_NUTSIII]]/Tabela14[[#This Row],[Total de Alunos]]*Tabela14[[#This Row],[TtAlunos_Secundário_CCH]]</f>
        <v>6579.5478084436045</v>
      </c>
      <c r="V48" s="120">
        <f>Tabela14[[#This Row],[COF_NUTSIII+MUN]]/Tabela14[[#This Row],[Total de Alunos]]*Tabela14[[#This Row],[TtAlunos_Secundário_CCH]]</f>
        <v>6579.5478084436045</v>
      </c>
      <c r="W48" s="119">
        <f>Tabela14[[#This Row],[COF_MUN]]/Tabela14[[#This Row],[Total de Alunos]]*Tabela14[[#This Row],[TtAlunos_Secundário_prof]]</f>
        <v>0</v>
      </c>
      <c r="X48" s="119">
        <f>Tabela14[[#This Row],[COF_NUTSIII]]/Tabela14[[#This Row],[Total de Alunos]]*Tabela14[[#This Row],[TtAlunos_Secundário_prof]]</f>
        <v>6060.1098235664776</v>
      </c>
      <c r="Y48" s="120">
        <f>Tabela14[[#This Row],[COF_NUTSIII+MUN]]/Tabela14[[#This Row],[Total de Alunos]]*Tabela14[[#This Row],[TtAlunos_Secundário_prof]]</f>
        <v>6060.1098235664776</v>
      </c>
    </row>
    <row r="49" spans="1:25" x14ac:dyDescent="0.3">
      <c r="A49" s="76">
        <v>1405</v>
      </c>
      <c r="B49" s="76" t="s">
        <v>350</v>
      </c>
      <c r="C49" s="76" t="s">
        <v>353</v>
      </c>
      <c r="D49" s="76" t="s">
        <v>354</v>
      </c>
      <c r="E49" s="76" t="s">
        <v>355</v>
      </c>
      <c r="F49" s="76" t="s">
        <v>332</v>
      </c>
      <c r="G49" s="76">
        <v>185</v>
      </c>
      <c r="H49" s="76" t="s">
        <v>532</v>
      </c>
      <c r="I49" s="76" t="s">
        <v>536</v>
      </c>
      <c r="J49" s="118">
        <v>0</v>
      </c>
      <c r="K49" s="119">
        <v>330088.81818181818</v>
      </c>
      <c r="L49" s="120">
        <f>Tabela14[[#This Row],[COF_MUN]]+Tabela14[[#This Row],[COF_NUTSIII]]</f>
        <v>330088.81818181818</v>
      </c>
      <c r="M49" s="129">
        <v>2885</v>
      </c>
      <c r="N49" s="129">
        <v>454</v>
      </c>
      <c r="O49" s="129">
        <v>169</v>
      </c>
      <c r="P49" s="130">
        <f>Tabela14[[#This Row],[TtAlunos_Básico]]+Tabela14[[#This Row],[TtAlunos_Secundário_CCH]]+Tabela14[[#This Row],[TtAlunos_Secundário_prof]]</f>
        <v>3508</v>
      </c>
      <c r="Q49" s="118">
        <f>Tabela14[[#This Row],[COF_MUN]]/Tabela14[[#This Row],[Total de Alunos]]*Tabela14[[#This Row],[TtAlunos_Básico]]</f>
        <v>0</v>
      </c>
      <c r="R49" s="119">
        <f>Tabela14[[#This Row],[COF_NUTSIII]]/Tabela14[[#This Row],[Total de Alunos]]*Tabela14[[#This Row],[TtAlunos_Básico]]</f>
        <v>271467.0012698248</v>
      </c>
      <c r="S49" s="120">
        <f>Tabela14[[#This Row],[COF_NUTSIII+MUN]]/Tabela14[[#This Row],[Total de Alunos]]*Tabela14[[#This Row],[TtAlunos_Básico]]</f>
        <v>271467.0012698248</v>
      </c>
      <c r="T49" s="119">
        <f>Tabela14[[#This Row],[COF_MUN]]/Tabela14[[#This Row],[Total de Alunos]]*Tabela14[[#This Row],[TtAlunos_Secundário_CCH]]</f>
        <v>0</v>
      </c>
      <c r="U49" s="119">
        <f>Tabela14[[#This Row],[COF_NUTSIII]]/Tabela14[[#This Row],[Total de Alunos]]*Tabela14[[#This Row],[TtAlunos_Secundário_CCH]]</f>
        <v>42719.590494454227</v>
      </c>
      <c r="V49" s="120">
        <f>Tabela14[[#This Row],[COF_NUTSIII+MUN]]/Tabela14[[#This Row],[Total de Alunos]]*Tabela14[[#This Row],[TtAlunos_Secundário_CCH]]</f>
        <v>42719.590494454227</v>
      </c>
      <c r="W49" s="119">
        <f>Tabela14[[#This Row],[COF_MUN]]/Tabela14[[#This Row],[Total de Alunos]]*Tabela14[[#This Row],[TtAlunos_Secundário_prof]]</f>
        <v>0</v>
      </c>
      <c r="X49" s="119">
        <f>Tabela14[[#This Row],[COF_NUTSIII]]/Tabela14[[#This Row],[Total de Alunos]]*Tabela14[[#This Row],[TtAlunos_Secundário_prof]]</f>
        <v>15902.22641753913</v>
      </c>
      <c r="Y49" s="120">
        <f>Tabela14[[#This Row],[COF_NUTSIII+MUN]]/Tabela14[[#This Row],[Total de Alunos]]*Tabela14[[#This Row],[TtAlunos_Secundário_prof]]</f>
        <v>15902.22641753913</v>
      </c>
    </row>
    <row r="50" spans="1:25" x14ac:dyDescent="0.3">
      <c r="A50" s="76">
        <v>1005</v>
      </c>
      <c r="B50" s="76" t="s">
        <v>350</v>
      </c>
      <c r="C50" s="76" t="s">
        <v>353</v>
      </c>
      <c r="D50" s="76" t="s">
        <v>484</v>
      </c>
      <c r="E50" s="76" t="s">
        <v>485</v>
      </c>
      <c r="F50" s="76" t="s">
        <v>334</v>
      </c>
      <c r="G50" s="76" t="s">
        <v>302</v>
      </c>
      <c r="H50" s="76" t="s">
        <v>556</v>
      </c>
      <c r="I50" s="76" t="s">
        <v>560</v>
      </c>
      <c r="J50" s="118">
        <v>0</v>
      </c>
      <c r="K50" s="119">
        <v>313016.76416666666</v>
      </c>
      <c r="L50" s="120">
        <f>Tabela14[[#This Row],[COF_MUN]]+Tabela14[[#This Row],[COF_NUTSIII]]</f>
        <v>313016.76416666666</v>
      </c>
      <c r="M50" s="129">
        <v>1020</v>
      </c>
      <c r="N50" s="129">
        <v>205</v>
      </c>
      <c r="O50" s="129">
        <v>135</v>
      </c>
      <c r="P50" s="130">
        <f>Tabela14[[#This Row],[TtAlunos_Básico]]+Tabela14[[#This Row],[TtAlunos_Secundário_CCH]]+Tabela14[[#This Row],[TtAlunos_Secundário_prof]]</f>
        <v>1360</v>
      </c>
      <c r="Q50" s="118">
        <f>Tabela14[[#This Row],[COF_MUN]]/Tabela14[[#This Row],[Total de Alunos]]*Tabela14[[#This Row],[TtAlunos_Básico]]</f>
        <v>0</v>
      </c>
      <c r="R50" s="119">
        <f>Tabela14[[#This Row],[COF_NUTSIII]]/Tabela14[[#This Row],[Total de Alunos]]*Tabela14[[#This Row],[TtAlunos_Básico]]</f>
        <v>234762.573125</v>
      </c>
      <c r="S50" s="120">
        <f>Tabela14[[#This Row],[COF_NUTSIII+MUN]]/Tabela14[[#This Row],[Total de Alunos]]*Tabela14[[#This Row],[TtAlunos_Básico]]</f>
        <v>234762.573125</v>
      </c>
      <c r="T50" s="119">
        <f>Tabela14[[#This Row],[COF_MUN]]/Tabela14[[#This Row],[Total de Alunos]]*Tabela14[[#This Row],[TtAlunos_Secundário_CCH]]</f>
        <v>0</v>
      </c>
      <c r="U50" s="119">
        <f>Tabela14[[#This Row],[COF_NUTSIII]]/Tabela14[[#This Row],[Total de Alunos]]*Tabela14[[#This Row],[TtAlunos_Secundário_CCH]]</f>
        <v>47182.67401041666</v>
      </c>
      <c r="V50" s="120">
        <f>Tabela14[[#This Row],[COF_NUTSIII+MUN]]/Tabela14[[#This Row],[Total de Alunos]]*Tabela14[[#This Row],[TtAlunos_Secundário_CCH]]</f>
        <v>47182.67401041666</v>
      </c>
      <c r="W50" s="119">
        <f>Tabela14[[#This Row],[COF_MUN]]/Tabela14[[#This Row],[Total de Alunos]]*Tabela14[[#This Row],[TtAlunos_Secundário_prof]]</f>
        <v>0</v>
      </c>
      <c r="X50" s="119">
        <f>Tabela14[[#This Row],[COF_NUTSIII]]/Tabela14[[#This Row],[Total de Alunos]]*Tabela14[[#This Row],[TtAlunos_Secundário_prof]]</f>
        <v>31071.517031249998</v>
      </c>
      <c r="Y50" s="120">
        <f>Tabela14[[#This Row],[COF_NUTSIII+MUN]]/Tabela14[[#This Row],[Total de Alunos]]*Tabela14[[#This Row],[TtAlunos_Secundário_prof]]</f>
        <v>31071.517031249998</v>
      </c>
    </row>
    <row r="51" spans="1:25" x14ac:dyDescent="0.3">
      <c r="A51" s="76">
        <v>703</v>
      </c>
      <c r="B51" s="76" t="s">
        <v>350</v>
      </c>
      <c r="C51" s="76" t="s">
        <v>353</v>
      </c>
      <c r="D51" s="76" t="s">
        <v>354</v>
      </c>
      <c r="E51" s="76" t="s">
        <v>355</v>
      </c>
      <c r="F51" s="76" t="s">
        <v>319</v>
      </c>
      <c r="G51" s="76">
        <v>187</v>
      </c>
      <c r="H51" s="76" t="s">
        <v>356</v>
      </c>
      <c r="I51" s="76" t="s">
        <v>359</v>
      </c>
      <c r="J51" s="118">
        <v>136000</v>
      </c>
      <c r="K51" s="119">
        <v>40190.05071428571</v>
      </c>
      <c r="L51" s="120">
        <f>Tabela14[[#This Row],[COF_MUN]]+Tabela14[[#This Row],[COF_NUTSIII]]</f>
        <v>176190.05071428569</v>
      </c>
      <c r="M51" s="129">
        <v>469</v>
      </c>
      <c r="N51" s="129"/>
      <c r="O51" s="129"/>
      <c r="P51" s="130">
        <f>Tabela14[[#This Row],[TtAlunos_Básico]]+Tabela14[[#This Row],[TtAlunos_Secundário_CCH]]+Tabela14[[#This Row],[TtAlunos_Secundário_prof]]</f>
        <v>469</v>
      </c>
      <c r="Q51" s="118">
        <f>Tabela14[[#This Row],[COF_MUN]]/Tabela14[[#This Row],[Total de Alunos]]*Tabela14[[#This Row],[TtAlunos_Básico]]</f>
        <v>136000</v>
      </c>
      <c r="R51" s="119">
        <f>Tabela14[[#This Row],[COF_NUTSIII]]/Tabela14[[#This Row],[Total de Alunos]]*Tabela14[[#This Row],[TtAlunos_Básico]]</f>
        <v>40190.05071428571</v>
      </c>
      <c r="S51" s="120">
        <f>Tabela14[[#This Row],[COF_NUTSIII+MUN]]/Tabela14[[#This Row],[Total de Alunos]]*Tabela14[[#This Row],[TtAlunos_Básico]]</f>
        <v>176190.05071428569</v>
      </c>
      <c r="T51" s="119">
        <f>Tabela14[[#This Row],[COF_MUN]]/Tabela14[[#This Row],[Total de Alunos]]*Tabela14[[#This Row],[TtAlunos_Secundário_CCH]]</f>
        <v>0</v>
      </c>
      <c r="U51" s="119">
        <f>Tabela14[[#This Row],[COF_NUTSIII]]/Tabela14[[#This Row],[Total de Alunos]]*Tabela14[[#This Row],[TtAlunos_Secundário_CCH]]</f>
        <v>0</v>
      </c>
      <c r="V51" s="120">
        <f>Tabela14[[#This Row],[COF_NUTSIII+MUN]]/Tabela14[[#This Row],[Total de Alunos]]*Tabela14[[#This Row],[TtAlunos_Secundário_CCH]]</f>
        <v>0</v>
      </c>
      <c r="W51" s="119">
        <f>Tabela14[[#This Row],[COF_MUN]]/Tabela14[[#This Row],[Total de Alunos]]*Tabela14[[#This Row],[TtAlunos_Secundário_prof]]</f>
        <v>0</v>
      </c>
      <c r="X51" s="119">
        <f>Tabela14[[#This Row],[COF_NUTSIII]]/Tabela14[[#This Row],[Total de Alunos]]*Tabela14[[#This Row],[TtAlunos_Secundário_prof]]</f>
        <v>0</v>
      </c>
      <c r="Y51" s="120">
        <f>Tabela14[[#This Row],[COF_NUTSIII+MUN]]/Tabela14[[#This Row],[Total de Alunos]]*Tabela14[[#This Row],[TtAlunos_Secundário_prof]]</f>
        <v>0</v>
      </c>
    </row>
    <row r="52" spans="1:25" x14ac:dyDescent="0.3">
      <c r="A52" s="76">
        <v>1702</v>
      </c>
      <c r="B52" s="76" t="s">
        <v>350</v>
      </c>
      <c r="C52" s="76" t="s">
        <v>353</v>
      </c>
      <c r="D52" s="76" t="s">
        <v>408</v>
      </c>
      <c r="E52" s="76" t="s">
        <v>409</v>
      </c>
      <c r="F52" s="76" t="s">
        <v>323</v>
      </c>
      <c r="G52" s="76" t="s">
        <v>300</v>
      </c>
      <c r="H52" s="76" t="s">
        <v>420</v>
      </c>
      <c r="I52" s="76" t="s">
        <v>421</v>
      </c>
      <c r="J52" s="118">
        <v>377399.86</v>
      </c>
      <c r="K52" s="119">
        <v>29750</v>
      </c>
      <c r="L52" s="120">
        <f>Tabela14[[#This Row],[COF_MUN]]+Tabela14[[#This Row],[COF_NUTSIII]]</f>
        <v>407149.86</v>
      </c>
      <c r="M52" s="129">
        <v>304</v>
      </c>
      <c r="N52" s="129"/>
      <c r="O52" s="129"/>
      <c r="P52" s="130">
        <f>Tabela14[[#This Row],[TtAlunos_Básico]]+Tabela14[[#This Row],[TtAlunos_Secundário_CCH]]+Tabela14[[#This Row],[TtAlunos_Secundário_prof]]</f>
        <v>304</v>
      </c>
      <c r="Q52" s="118">
        <f>Tabela14[[#This Row],[COF_MUN]]/Tabela14[[#This Row],[Total de Alunos]]*Tabela14[[#This Row],[TtAlunos_Básico]]</f>
        <v>377399.86</v>
      </c>
      <c r="R52" s="119">
        <f>Tabela14[[#This Row],[COF_NUTSIII]]/Tabela14[[#This Row],[Total de Alunos]]*Tabela14[[#This Row],[TtAlunos_Básico]]</f>
        <v>29750.000000000004</v>
      </c>
      <c r="S52" s="120">
        <f>Tabela14[[#This Row],[COF_NUTSIII+MUN]]/Tabela14[[#This Row],[Total de Alunos]]*Tabela14[[#This Row],[TtAlunos_Básico]]</f>
        <v>407149.86</v>
      </c>
      <c r="T52" s="119">
        <f>Tabela14[[#This Row],[COF_MUN]]/Tabela14[[#This Row],[Total de Alunos]]*Tabela14[[#This Row],[TtAlunos_Secundário_CCH]]</f>
        <v>0</v>
      </c>
      <c r="U52" s="119">
        <f>Tabela14[[#This Row],[COF_NUTSIII]]/Tabela14[[#This Row],[Total de Alunos]]*Tabela14[[#This Row],[TtAlunos_Secundário_CCH]]</f>
        <v>0</v>
      </c>
      <c r="V52" s="120">
        <f>Tabela14[[#This Row],[COF_NUTSIII+MUN]]/Tabela14[[#This Row],[Total de Alunos]]*Tabela14[[#This Row],[TtAlunos_Secundário_CCH]]</f>
        <v>0</v>
      </c>
      <c r="W52" s="119">
        <f>Tabela14[[#This Row],[COF_MUN]]/Tabela14[[#This Row],[Total de Alunos]]*Tabela14[[#This Row],[TtAlunos_Secundário_prof]]</f>
        <v>0</v>
      </c>
      <c r="X52" s="119">
        <f>Tabela14[[#This Row],[COF_NUTSIII]]/Tabela14[[#This Row],[Total de Alunos]]*Tabela14[[#This Row],[TtAlunos_Secundário_prof]]</f>
        <v>0</v>
      </c>
      <c r="Y52" s="120">
        <f>Tabela14[[#This Row],[COF_NUTSIII+MUN]]/Tabela14[[#This Row],[Total de Alunos]]*Tabela14[[#This Row],[TtAlunos_Secundário_prof]]</f>
        <v>0</v>
      </c>
    </row>
    <row r="53" spans="1:25" x14ac:dyDescent="0.3">
      <c r="A53" s="76">
        <v>303</v>
      </c>
      <c r="B53" s="76" t="s">
        <v>350</v>
      </c>
      <c r="C53" s="76" t="s">
        <v>353</v>
      </c>
      <c r="D53" s="76" t="s">
        <v>408</v>
      </c>
      <c r="E53" s="76" t="s">
        <v>409</v>
      </c>
      <c r="F53" s="76" t="s">
        <v>330</v>
      </c>
      <c r="G53" s="76">
        <v>112</v>
      </c>
      <c r="H53" s="76" t="s">
        <v>463</v>
      </c>
      <c r="I53" s="76" t="s">
        <v>463</v>
      </c>
      <c r="J53" s="118">
        <v>884416.20000000007</v>
      </c>
      <c r="K53" s="119">
        <v>44429.640000000007</v>
      </c>
      <c r="L53" s="120">
        <f>Tabela14[[#This Row],[COF_MUN]]+Tabela14[[#This Row],[COF_NUTSIII]]</f>
        <v>928845.84000000008</v>
      </c>
      <c r="M53" s="129">
        <v>18783</v>
      </c>
      <c r="N53" s="129">
        <v>5571</v>
      </c>
      <c r="O53" s="129">
        <v>2323</v>
      </c>
      <c r="P53" s="130">
        <f>Tabela14[[#This Row],[TtAlunos_Básico]]+Tabela14[[#This Row],[TtAlunos_Secundário_CCH]]+Tabela14[[#This Row],[TtAlunos_Secundário_prof]]</f>
        <v>26677</v>
      </c>
      <c r="Q53" s="118">
        <f>Tabela14[[#This Row],[COF_MUN]]/Tabela14[[#This Row],[Total de Alunos]]*Tabela14[[#This Row],[TtAlunos_Básico]]</f>
        <v>622708.30620384612</v>
      </c>
      <c r="R53" s="119">
        <f>Tabela14[[#This Row],[COF_NUTSIII]]/Tabela14[[#This Row],[Total de Alunos]]*Tabela14[[#This Row],[TtAlunos_Básico]]</f>
        <v>31282.450354987446</v>
      </c>
      <c r="S53" s="120">
        <f>Tabela14[[#This Row],[COF_NUTSIII+MUN]]/Tabela14[[#This Row],[Total de Alunos]]*Tabela14[[#This Row],[TtAlunos_Básico]]</f>
        <v>653990.75655883353</v>
      </c>
      <c r="T53" s="119">
        <f>Tabela14[[#This Row],[COF_MUN]]/Tabela14[[#This Row],[Total de Alunos]]*Tabela14[[#This Row],[TtAlunos_Secundário_CCH]]</f>
        <v>184694.03044570232</v>
      </c>
      <c r="U53" s="119">
        <f>Tabela14[[#This Row],[COF_NUTSIII]]/Tabela14[[#This Row],[Total de Alunos]]*Tabela14[[#This Row],[TtAlunos_Secundário_CCH]]</f>
        <v>9278.3118206694908</v>
      </c>
      <c r="V53" s="120">
        <f>Tabela14[[#This Row],[COF_NUTSIII+MUN]]/Tabela14[[#This Row],[Total de Alunos]]*Tabela14[[#This Row],[TtAlunos_Secundário_CCH]]</f>
        <v>193972.34226637182</v>
      </c>
      <c r="W53" s="119">
        <f>Tabela14[[#This Row],[COF_MUN]]/Tabela14[[#This Row],[Total de Alunos]]*Tabela14[[#This Row],[TtAlunos_Secundário_prof]]</f>
        <v>77013.863350451706</v>
      </c>
      <c r="X53" s="119">
        <f>Tabela14[[#This Row],[COF_NUTSIII]]/Tabela14[[#This Row],[Total de Alunos]]*Tabela14[[#This Row],[TtAlunos_Secundário_prof]]</f>
        <v>3868.8778243430675</v>
      </c>
      <c r="Y53" s="120">
        <f>Tabela14[[#This Row],[COF_NUTSIII+MUN]]/Tabela14[[#This Row],[Total de Alunos]]*Tabela14[[#This Row],[TtAlunos_Secundário_prof]]</f>
        <v>80882.741174794777</v>
      </c>
    </row>
    <row r="54" spans="1:25" x14ac:dyDescent="0.3">
      <c r="A54" s="76">
        <v>402</v>
      </c>
      <c r="B54" s="76" t="s">
        <v>350</v>
      </c>
      <c r="C54" s="76" t="s">
        <v>353</v>
      </c>
      <c r="D54" s="76" t="s">
        <v>408</v>
      </c>
      <c r="E54" s="76" t="s">
        <v>409</v>
      </c>
      <c r="F54" s="76" t="s">
        <v>339</v>
      </c>
      <c r="G54" s="76" t="s">
        <v>298</v>
      </c>
      <c r="H54" s="76" t="s">
        <v>515</v>
      </c>
      <c r="I54" s="76" t="s">
        <v>515</v>
      </c>
      <c r="J54" s="118">
        <v>510728.85</v>
      </c>
      <c r="K54" s="119">
        <v>232016.48111111112</v>
      </c>
      <c r="L54" s="120">
        <f>Tabela14[[#This Row],[COF_MUN]]+Tabela14[[#This Row],[COF_NUTSIII]]</f>
        <v>742745.3311111111</v>
      </c>
      <c r="M54" s="129">
        <v>2482</v>
      </c>
      <c r="N54" s="129">
        <v>727</v>
      </c>
      <c r="O54" s="129">
        <v>307</v>
      </c>
      <c r="P54" s="130">
        <f>Tabela14[[#This Row],[TtAlunos_Básico]]+Tabela14[[#This Row],[TtAlunos_Secundário_CCH]]+Tabela14[[#This Row],[TtAlunos_Secundário_prof]]</f>
        <v>3516</v>
      </c>
      <c r="Q54" s="118">
        <f>Tabela14[[#This Row],[COF_MUN]]/Tabela14[[#This Row],[Total de Alunos]]*Tabela14[[#This Row],[TtAlunos_Básico]]</f>
        <v>360531.57158703066</v>
      </c>
      <c r="R54" s="119">
        <f>Tabela14[[#This Row],[COF_NUTSIII]]/Tabela14[[#This Row],[Total de Alunos]]*Tabela14[[#This Row],[TtAlunos_Básico]]</f>
        <v>163784.10299140436</v>
      </c>
      <c r="S54" s="120">
        <f>Tabela14[[#This Row],[COF_NUTSIII+MUN]]/Tabela14[[#This Row],[Total de Alunos]]*Tabela14[[#This Row],[TtAlunos_Básico]]</f>
        <v>524315.67457843514</v>
      </c>
      <c r="T54" s="119">
        <f>Tabela14[[#This Row],[COF_MUN]]/Tabela14[[#This Row],[Total de Alunos]]*Tabela14[[#This Row],[TtAlunos_Secundário_CCH]]</f>
        <v>105602.92205631398</v>
      </c>
      <c r="U54" s="119">
        <f>Tabela14[[#This Row],[COF_NUTSIII]]/Tabela14[[#This Row],[Total de Alunos]]*Tabela14[[#This Row],[TtAlunos_Secundário_CCH]]</f>
        <v>47973.828716660348</v>
      </c>
      <c r="V54" s="120">
        <f>Tabela14[[#This Row],[COF_NUTSIII+MUN]]/Tabela14[[#This Row],[Total de Alunos]]*Tabela14[[#This Row],[TtAlunos_Secundário_CCH]]</f>
        <v>153576.75077297434</v>
      </c>
      <c r="W54" s="119">
        <f>Tabela14[[#This Row],[COF_MUN]]/Tabela14[[#This Row],[Total de Alunos]]*Tabela14[[#This Row],[TtAlunos_Secundário_prof]]</f>
        <v>44594.356356655284</v>
      </c>
      <c r="X54" s="119">
        <f>Tabela14[[#This Row],[COF_NUTSIII]]/Tabela14[[#This Row],[Total de Alunos]]*Tabela14[[#This Row],[TtAlunos_Secundário_prof]]</f>
        <v>20258.549403046392</v>
      </c>
      <c r="Y54" s="120">
        <f>Tabela14[[#This Row],[COF_NUTSIII+MUN]]/Tabela14[[#This Row],[Total de Alunos]]*Tabela14[[#This Row],[TtAlunos_Secundário_prof]]</f>
        <v>64852.90575970168</v>
      </c>
    </row>
    <row r="55" spans="1:25" x14ac:dyDescent="0.3">
      <c r="A55" s="76">
        <v>304</v>
      </c>
      <c r="B55" s="76" t="s">
        <v>350</v>
      </c>
      <c r="C55" s="76" t="s">
        <v>353</v>
      </c>
      <c r="D55" s="76" t="s">
        <v>408</v>
      </c>
      <c r="E55" s="76" t="s">
        <v>409</v>
      </c>
      <c r="F55" s="76" t="s">
        <v>326</v>
      </c>
      <c r="G55" s="76">
        <v>119</v>
      </c>
      <c r="H55" s="76" t="s">
        <v>463</v>
      </c>
      <c r="I55" s="76" t="s">
        <v>464</v>
      </c>
      <c r="J55" s="118">
        <v>135663.9</v>
      </c>
      <c r="K55" s="119">
        <v>425629.25624999998</v>
      </c>
      <c r="L55" s="120">
        <f>Tabela14[[#This Row],[COF_MUN]]+Tabela14[[#This Row],[COF_NUTSIII]]</f>
        <v>561293.15625</v>
      </c>
      <c r="M55" s="129">
        <v>1361</v>
      </c>
      <c r="N55" s="129">
        <v>311</v>
      </c>
      <c r="O55" s="129">
        <v>188</v>
      </c>
      <c r="P55" s="130">
        <f>Tabela14[[#This Row],[TtAlunos_Básico]]+Tabela14[[#This Row],[TtAlunos_Secundário_CCH]]+Tabela14[[#This Row],[TtAlunos_Secundário_prof]]</f>
        <v>1860</v>
      </c>
      <c r="Q55" s="118">
        <f>Tabela14[[#This Row],[COF_MUN]]/Tabela14[[#This Row],[Total de Alunos]]*Tabela14[[#This Row],[TtAlunos_Básico]]</f>
        <v>99268.047258064515</v>
      </c>
      <c r="R55" s="119">
        <f>Tabela14[[#This Row],[COF_NUTSIII]]/Tabela14[[#This Row],[Total de Alunos]]*Tabela14[[#This Row],[TtAlunos_Básico]]</f>
        <v>311441.62244959676</v>
      </c>
      <c r="S55" s="120">
        <f>Tabela14[[#This Row],[COF_NUTSIII+MUN]]/Tabela14[[#This Row],[Total de Alunos]]*Tabela14[[#This Row],[TtAlunos_Básico]]</f>
        <v>410709.66970766132</v>
      </c>
      <c r="T55" s="119">
        <f>Tabela14[[#This Row],[COF_MUN]]/Tabela14[[#This Row],[Total de Alunos]]*Tabela14[[#This Row],[TtAlunos_Secundário_CCH]]</f>
        <v>22683.587580645162</v>
      </c>
      <c r="U55" s="119">
        <f>Tabela14[[#This Row],[COF_NUTSIII]]/Tabela14[[#This Row],[Total de Alunos]]*Tabela14[[#This Row],[TtAlunos_Secundário_CCH]]</f>
        <v>71167.042308467731</v>
      </c>
      <c r="V55" s="120">
        <f>Tabela14[[#This Row],[COF_NUTSIII+MUN]]/Tabela14[[#This Row],[Total de Alunos]]*Tabela14[[#This Row],[TtAlunos_Secundário_CCH]]</f>
        <v>93850.629889112912</v>
      </c>
      <c r="W55" s="119">
        <f>Tabela14[[#This Row],[COF_MUN]]/Tabela14[[#This Row],[Total de Alunos]]*Tabela14[[#This Row],[TtAlunos_Secundário_prof]]</f>
        <v>13712.265161290323</v>
      </c>
      <c r="X55" s="119">
        <f>Tabela14[[#This Row],[COF_NUTSIII]]/Tabela14[[#This Row],[Total de Alunos]]*Tabela14[[#This Row],[TtAlunos_Secundário_prof]]</f>
        <v>43020.591491935484</v>
      </c>
      <c r="Y55" s="120">
        <f>Tabela14[[#This Row],[COF_NUTSIII+MUN]]/Tabela14[[#This Row],[Total de Alunos]]*Tabela14[[#This Row],[TtAlunos_Secundário_prof]]</f>
        <v>56732.856653225812</v>
      </c>
    </row>
    <row r="56" spans="1:25" x14ac:dyDescent="0.3">
      <c r="A56" s="76">
        <v>1104</v>
      </c>
      <c r="B56" s="76" t="s">
        <v>350</v>
      </c>
      <c r="C56" s="76" t="s">
        <v>353</v>
      </c>
      <c r="D56" s="76" t="s">
        <v>484</v>
      </c>
      <c r="E56" s="76" t="s">
        <v>485</v>
      </c>
      <c r="F56" s="76" t="s">
        <v>334</v>
      </c>
      <c r="G56" s="76" t="s">
        <v>302</v>
      </c>
      <c r="H56" s="76" t="s">
        <v>427</v>
      </c>
      <c r="I56" s="76" t="s">
        <v>561</v>
      </c>
      <c r="J56" s="118">
        <v>0</v>
      </c>
      <c r="K56" s="119">
        <v>313016.76416666666</v>
      </c>
      <c r="L56" s="120">
        <f>Tabela14[[#This Row],[COF_MUN]]+Tabela14[[#This Row],[COF_NUTSIII]]</f>
        <v>313016.76416666666</v>
      </c>
      <c r="M56" s="129">
        <v>872</v>
      </c>
      <c r="N56" s="129">
        <v>152</v>
      </c>
      <c r="O56" s="129">
        <v>29</v>
      </c>
      <c r="P56" s="130">
        <f>Tabela14[[#This Row],[TtAlunos_Básico]]+Tabela14[[#This Row],[TtAlunos_Secundário_CCH]]+Tabela14[[#This Row],[TtAlunos_Secundário_prof]]</f>
        <v>1053</v>
      </c>
      <c r="Q56" s="118">
        <f>Tabela14[[#This Row],[COF_MUN]]/Tabela14[[#This Row],[Total de Alunos]]*Tabela14[[#This Row],[TtAlunos_Básico]]</f>
        <v>0</v>
      </c>
      <c r="R56" s="119">
        <f>Tabela14[[#This Row],[COF_NUTSIII]]/Tabela14[[#This Row],[Total de Alunos]]*Tabela14[[#This Row],[TtAlunos_Básico]]</f>
        <v>259212.36310857869</v>
      </c>
      <c r="S56" s="120">
        <f>Tabela14[[#This Row],[COF_NUTSIII+MUN]]/Tabela14[[#This Row],[Total de Alunos]]*Tabela14[[#This Row],[TtAlunos_Básico]]</f>
        <v>259212.36310857869</v>
      </c>
      <c r="T56" s="119">
        <f>Tabela14[[#This Row],[COF_MUN]]/Tabela14[[#This Row],[Total de Alunos]]*Tabela14[[#This Row],[TtAlunos_Secundário_CCH]]</f>
        <v>0</v>
      </c>
      <c r="U56" s="119">
        <f>Tabela14[[#This Row],[COF_NUTSIII]]/Tabela14[[#This Row],[Total de Alunos]]*Tabela14[[#This Row],[TtAlunos_Secundário_CCH]]</f>
        <v>45183.806413421975</v>
      </c>
      <c r="V56" s="120">
        <f>Tabela14[[#This Row],[COF_NUTSIII+MUN]]/Tabela14[[#This Row],[Total de Alunos]]*Tabela14[[#This Row],[TtAlunos_Secundário_CCH]]</f>
        <v>45183.806413421975</v>
      </c>
      <c r="W56" s="119">
        <f>Tabela14[[#This Row],[COF_MUN]]/Tabela14[[#This Row],[Total de Alunos]]*Tabela14[[#This Row],[TtAlunos_Secundário_prof]]</f>
        <v>0</v>
      </c>
      <c r="X56" s="119">
        <f>Tabela14[[#This Row],[COF_NUTSIII]]/Tabela14[[#This Row],[Total de Alunos]]*Tabela14[[#This Row],[TtAlunos_Secundário_prof]]</f>
        <v>8620.5946446660346</v>
      </c>
      <c r="Y56" s="120">
        <f>Tabela14[[#This Row],[COF_NUTSIII+MUN]]/Tabela14[[#This Row],[Total de Alunos]]*Tabela14[[#This Row],[TtAlunos_Secundário_prof]]</f>
        <v>8620.5946446660346</v>
      </c>
    </row>
    <row r="57" spans="1:25" x14ac:dyDescent="0.3">
      <c r="A57" s="76">
        <v>1006</v>
      </c>
      <c r="B57" s="76" t="s">
        <v>350</v>
      </c>
      <c r="C57" s="76" t="s">
        <v>353</v>
      </c>
      <c r="D57" s="76" t="s">
        <v>484</v>
      </c>
      <c r="E57" s="76" t="s">
        <v>485</v>
      </c>
      <c r="F57" s="76" t="s">
        <v>334</v>
      </c>
      <c r="G57" s="76" t="s">
        <v>302</v>
      </c>
      <c r="H57" s="76" t="s">
        <v>556</v>
      </c>
      <c r="I57" s="76" t="s">
        <v>562</v>
      </c>
      <c r="J57" s="118">
        <v>0</v>
      </c>
      <c r="K57" s="119">
        <v>313016.76416666666</v>
      </c>
      <c r="L57" s="120">
        <f>Tabela14[[#This Row],[COF_MUN]]+Tabela14[[#This Row],[COF_NUTSIII]]</f>
        <v>313016.76416666666</v>
      </c>
      <c r="M57" s="129">
        <v>4844</v>
      </c>
      <c r="N57" s="129">
        <v>1263</v>
      </c>
      <c r="O57" s="129">
        <v>1073</v>
      </c>
      <c r="P57" s="130">
        <f>Tabela14[[#This Row],[TtAlunos_Básico]]+Tabela14[[#This Row],[TtAlunos_Secundário_CCH]]+Tabela14[[#This Row],[TtAlunos_Secundário_prof]]</f>
        <v>7180</v>
      </c>
      <c r="Q57" s="118">
        <f>Tabela14[[#This Row],[COF_MUN]]/Tabela14[[#This Row],[Total de Alunos]]*Tabela14[[#This Row],[TtAlunos_Básico]]</f>
        <v>0</v>
      </c>
      <c r="R57" s="119">
        <f>Tabela14[[#This Row],[COF_NUTSIII]]/Tabela14[[#This Row],[Total de Alunos]]*Tabela14[[#This Row],[TtAlunos_Básico]]</f>
        <v>211177.32668848653</v>
      </c>
      <c r="S57" s="120">
        <f>Tabela14[[#This Row],[COF_NUTSIII+MUN]]/Tabela14[[#This Row],[Total de Alunos]]*Tabela14[[#This Row],[TtAlunos_Básico]]</f>
        <v>211177.32668848653</v>
      </c>
      <c r="T57" s="119">
        <f>Tabela14[[#This Row],[COF_MUN]]/Tabela14[[#This Row],[Total de Alunos]]*Tabela14[[#This Row],[TtAlunos_Secundário_CCH]]</f>
        <v>0</v>
      </c>
      <c r="U57" s="119">
        <f>Tabela14[[#This Row],[COF_NUTSIII]]/Tabela14[[#This Row],[Total de Alunos]]*Tabela14[[#This Row],[TtAlunos_Secundário_CCH]]</f>
        <v>55061.305451601664</v>
      </c>
      <c r="V57" s="120">
        <f>Tabela14[[#This Row],[COF_NUTSIII+MUN]]/Tabela14[[#This Row],[Total de Alunos]]*Tabela14[[#This Row],[TtAlunos_Secundário_CCH]]</f>
        <v>55061.305451601664</v>
      </c>
      <c r="W57" s="119">
        <f>Tabela14[[#This Row],[COF_MUN]]/Tabela14[[#This Row],[Total de Alunos]]*Tabela14[[#This Row],[TtAlunos_Secundário_prof]]</f>
        <v>0</v>
      </c>
      <c r="X57" s="119">
        <f>Tabela14[[#This Row],[COF_NUTSIII]]/Tabela14[[#This Row],[Total de Alunos]]*Tabela14[[#This Row],[TtAlunos_Secundário_prof]]</f>
        <v>46778.132026578452</v>
      </c>
      <c r="Y57" s="120">
        <f>Tabela14[[#This Row],[COF_NUTSIII+MUN]]/Tabela14[[#This Row],[Total de Alunos]]*Tabela14[[#This Row],[TtAlunos_Secundário_prof]]</f>
        <v>46778.132026578452</v>
      </c>
    </row>
    <row r="58" spans="1:25" x14ac:dyDescent="0.3">
      <c r="A58" s="76">
        <v>1602</v>
      </c>
      <c r="B58" s="76" t="s">
        <v>350</v>
      </c>
      <c r="C58" s="76" t="s">
        <v>353</v>
      </c>
      <c r="D58" s="76" t="s">
        <v>408</v>
      </c>
      <c r="E58" s="76" t="s">
        <v>409</v>
      </c>
      <c r="F58" s="76" t="s">
        <v>29</v>
      </c>
      <c r="G58" s="76">
        <v>111</v>
      </c>
      <c r="H58" s="76" t="s">
        <v>410</v>
      </c>
      <c r="I58" s="76" t="s">
        <v>412</v>
      </c>
      <c r="J58" s="118">
        <v>226019.25</v>
      </c>
      <c r="K58" s="119">
        <v>52435.949000000001</v>
      </c>
      <c r="L58" s="120">
        <f>Tabela14[[#This Row],[COF_MUN]]+Tabela14[[#This Row],[COF_NUTSIII]]</f>
        <v>278455.19900000002</v>
      </c>
      <c r="M58" s="129">
        <v>1079</v>
      </c>
      <c r="N58" s="129">
        <v>282</v>
      </c>
      <c r="O58" s="129">
        <v>158</v>
      </c>
      <c r="P58" s="130">
        <f>Tabela14[[#This Row],[TtAlunos_Básico]]+Tabela14[[#This Row],[TtAlunos_Secundário_CCH]]+Tabela14[[#This Row],[TtAlunos_Secundário_prof]]</f>
        <v>1519</v>
      </c>
      <c r="Q58" s="118">
        <f>Tabela14[[#This Row],[COF_MUN]]/Tabela14[[#This Row],[Total de Alunos]]*Tabela14[[#This Row],[TtAlunos_Básico]]</f>
        <v>160549.55283080976</v>
      </c>
      <c r="R58" s="119">
        <f>Tabela14[[#This Row],[COF_NUTSIII]]/Tabela14[[#This Row],[Total de Alunos]]*Tabela14[[#This Row],[TtAlunos_Básico]]</f>
        <v>37247.129013166559</v>
      </c>
      <c r="S58" s="120">
        <f>Tabela14[[#This Row],[COF_NUTSIII+MUN]]/Tabela14[[#This Row],[Total de Alunos]]*Tabela14[[#This Row],[TtAlunos_Básico]]</f>
        <v>197796.68184397632</v>
      </c>
      <c r="T58" s="119">
        <f>Tabela14[[#This Row],[COF_MUN]]/Tabela14[[#This Row],[Total de Alunos]]*Tabela14[[#This Row],[TtAlunos_Secundário_CCH]]</f>
        <v>41960.124094799212</v>
      </c>
      <c r="U58" s="119">
        <f>Tabela14[[#This Row],[COF_NUTSIII]]/Tabela14[[#This Row],[Total de Alunos]]*Tabela14[[#This Row],[TtAlunos_Secundário_CCH]]</f>
        <v>9734.6528097432529</v>
      </c>
      <c r="V58" s="120">
        <f>Tabela14[[#This Row],[COF_NUTSIII+MUN]]/Tabela14[[#This Row],[Total de Alunos]]*Tabela14[[#This Row],[TtAlunos_Secundário_CCH]]</f>
        <v>51694.776904542465</v>
      </c>
      <c r="W58" s="119">
        <f>Tabela14[[#This Row],[COF_MUN]]/Tabela14[[#This Row],[Total de Alunos]]*Tabela14[[#This Row],[TtAlunos_Secundário_prof]]</f>
        <v>23509.57307439105</v>
      </c>
      <c r="X58" s="119">
        <f>Tabela14[[#This Row],[COF_NUTSIII]]/Tabela14[[#This Row],[Total de Alunos]]*Tabela14[[#This Row],[TtAlunos_Secundário_prof]]</f>
        <v>5454.1671770901912</v>
      </c>
      <c r="Y58" s="120">
        <f>Tabela14[[#This Row],[COF_NUTSIII+MUN]]/Tabela14[[#This Row],[Total de Alunos]]*Tabela14[[#This Row],[TtAlunos_Secundário_prof]]</f>
        <v>28963.740251481238</v>
      </c>
    </row>
    <row r="59" spans="1:25" x14ac:dyDescent="0.3">
      <c r="A59" s="76">
        <v>1204</v>
      </c>
      <c r="B59" s="76" t="s">
        <v>350</v>
      </c>
      <c r="C59" s="76" t="s">
        <v>353</v>
      </c>
      <c r="D59" s="76" t="s">
        <v>354</v>
      </c>
      <c r="E59" s="76" t="s">
        <v>355</v>
      </c>
      <c r="F59" s="76" t="s">
        <v>322</v>
      </c>
      <c r="G59" s="76">
        <v>186</v>
      </c>
      <c r="H59" s="76" t="s">
        <v>393</v>
      </c>
      <c r="I59" s="76" t="s">
        <v>397</v>
      </c>
      <c r="J59" s="118">
        <v>0</v>
      </c>
      <c r="K59" s="119">
        <v>30017.989999999998</v>
      </c>
      <c r="L59" s="120">
        <f>Tabela14[[#This Row],[COF_MUN]]+Tabela14[[#This Row],[COF_NUTSIII]]</f>
        <v>30017.989999999998</v>
      </c>
      <c r="M59" s="129">
        <v>882</v>
      </c>
      <c r="N59" s="129">
        <v>139</v>
      </c>
      <c r="O59" s="129">
        <v>43</v>
      </c>
      <c r="P59" s="130">
        <f>Tabela14[[#This Row],[TtAlunos_Básico]]+Tabela14[[#This Row],[TtAlunos_Secundário_CCH]]+Tabela14[[#This Row],[TtAlunos_Secundário_prof]]</f>
        <v>1064</v>
      </c>
      <c r="Q59" s="118">
        <f>Tabela14[[#This Row],[COF_MUN]]/Tabela14[[#This Row],[Total de Alunos]]*Tabela14[[#This Row],[TtAlunos_Básico]]</f>
        <v>0</v>
      </c>
      <c r="R59" s="119">
        <f>Tabela14[[#This Row],[COF_NUTSIII]]/Tabela14[[#This Row],[Total de Alunos]]*Tabela14[[#This Row],[TtAlunos_Básico]]</f>
        <v>24883.333815789472</v>
      </c>
      <c r="S59" s="120">
        <f>Tabela14[[#This Row],[COF_NUTSIII+MUN]]/Tabela14[[#This Row],[Total de Alunos]]*Tabela14[[#This Row],[TtAlunos_Básico]]</f>
        <v>24883.333815789472</v>
      </c>
      <c r="T59" s="119">
        <f>Tabela14[[#This Row],[COF_MUN]]/Tabela14[[#This Row],[Total de Alunos]]*Tabela14[[#This Row],[TtAlunos_Secundário_CCH]]</f>
        <v>0</v>
      </c>
      <c r="U59" s="119">
        <f>Tabela14[[#This Row],[COF_NUTSIII]]/Tabela14[[#This Row],[Total de Alunos]]*Tabela14[[#This Row],[TtAlunos_Secundário_CCH]]</f>
        <v>3921.5231296992479</v>
      </c>
      <c r="V59" s="120">
        <f>Tabela14[[#This Row],[COF_NUTSIII+MUN]]/Tabela14[[#This Row],[Total de Alunos]]*Tabela14[[#This Row],[TtAlunos_Secundário_CCH]]</f>
        <v>3921.5231296992479</v>
      </c>
      <c r="W59" s="119">
        <f>Tabela14[[#This Row],[COF_MUN]]/Tabela14[[#This Row],[Total de Alunos]]*Tabela14[[#This Row],[TtAlunos_Secundário_prof]]</f>
        <v>0</v>
      </c>
      <c r="X59" s="119">
        <f>Tabela14[[#This Row],[COF_NUTSIII]]/Tabela14[[#This Row],[Total de Alunos]]*Tabela14[[#This Row],[TtAlunos_Secundário_prof]]</f>
        <v>1213.133054511278</v>
      </c>
      <c r="Y59" s="120">
        <f>Tabela14[[#This Row],[COF_NUTSIII+MUN]]/Tabela14[[#This Row],[Total de Alunos]]*Tabela14[[#This Row],[TtAlunos_Secundário_prof]]</f>
        <v>1213.133054511278</v>
      </c>
    </row>
    <row r="60" spans="1:25" x14ac:dyDescent="0.3">
      <c r="A60" s="76">
        <v>602</v>
      </c>
      <c r="B60" s="76" t="s">
        <v>350</v>
      </c>
      <c r="C60" s="76" t="s">
        <v>353</v>
      </c>
      <c r="D60" s="76" t="s">
        <v>484</v>
      </c>
      <c r="E60" s="76" t="s">
        <v>485</v>
      </c>
      <c r="F60" s="76" t="s">
        <v>336</v>
      </c>
      <c r="G60" s="76" t="s">
        <v>314</v>
      </c>
      <c r="H60" s="76" t="s">
        <v>579</v>
      </c>
      <c r="I60" s="76" t="s">
        <v>581</v>
      </c>
      <c r="J60" s="118">
        <v>0</v>
      </c>
      <c r="K60" s="119">
        <v>331258.91315789474</v>
      </c>
      <c r="L60" s="120">
        <f>Tabela14[[#This Row],[COF_MUN]]+Tabela14[[#This Row],[COF_NUTSIII]]</f>
        <v>331258.91315789474</v>
      </c>
      <c r="M60" s="129">
        <v>2608</v>
      </c>
      <c r="N60" s="129">
        <v>556</v>
      </c>
      <c r="O60" s="129">
        <v>315</v>
      </c>
      <c r="P60" s="130">
        <f>Tabela14[[#This Row],[TtAlunos_Básico]]+Tabela14[[#This Row],[TtAlunos_Secundário_CCH]]+Tabela14[[#This Row],[TtAlunos_Secundário_prof]]</f>
        <v>3479</v>
      </c>
      <c r="Q60" s="118">
        <f>Tabela14[[#This Row],[COF_MUN]]/Tabela14[[#This Row],[Total de Alunos]]*Tabela14[[#This Row],[TtAlunos_Básico]]</f>
        <v>0</v>
      </c>
      <c r="R60" s="119">
        <f>Tabela14[[#This Row],[COF_NUTSIII]]/Tabela14[[#This Row],[Total de Alunos]]*Tabela14[[#This Row],[TtAlunos_Básico]]</f>
        <v>248325.16398844193</v>
      </c>
      <c r="S60" s="120">
        <f>Tabela14[[#This Row],[COF_NUTSIII+MUN]]/Tabela14[[#This Row],[Total de Alunos]]*Tabela14[[#This Row],[TtAlunos_Básico]]</f>
        <v>248325.16398844193</v>
      </c>
      <c r="T60" s="119">
        <f>Tabela14[[#This Row],[COF_MUN]]/Tabela14[[#This Row],[Total de Alunos]]*Tabela14[[#This Row],[TtAlunos_Secundário_CCH]]</f>
        <v>0</v>
      </c>
      <c r="U60" s="119">
        <f>Tabela14[[#This Row],[COF_NUTSIII]]/Tabela14[[#This Row],[Total de Alunos]]*Tabela14[[#This Row],[TtAlunos_Secundário_CCH]]</f>
        <v>52940.487414713847</v>
      </c>
      <c r="V60" s="120">
        <f>Tabela14[[#This Row],[COF_NUTSIII+MUN]]/Tabela14[[#This Row],[Total de Alunos]]*Tabela14[[#This Row],[TtAlunos_Secundário_CCH]]</f>
        <v>52940.487414713847</v>
      </c>
      <c r="W60" s="119">
        <f>Tabela14[[#This Row],[COF_MUN]]/Tabela14[[#This Row],[Total de Alunos]]*Tabela14[[#This Row],[TtAlunos_Secundário_prof]]</f>
        <v>0</v>
      </c>
      <c r="X60" s="119">
        <f>Tabela14[[#This Row],[COF_NUTSIII]]/Tabela14[[#This Row],[Total de Alunos]]*Tabela14[[#This Row],[TtAlunos_Secundário_prof]]</f>
        <v>29993.26175473896</v>
      </c>
      <c r="Y60" s="120">
        <f>Tabela14[[#This Row],[COF_NUTSIII+MUN]]/Tabela14[[#This Row],[Total de Alunos]]*Tabela14[[#This Row],[TtAlunos_Secundário_prof]]</f>
        <v>29993.26175473896</v>
      </c>
    </row>
    <row r="61" spans="1:25" x14ac:dyDescent="0.3">
      <c r="A61" s="76">
        <v>403</v>
      </c>
      <c r="B61" s="76" t="s">
        <v>350</v>
      </c>
      <c r="C61" s="76" t="s">
        <v>353</v>
      </c>
      <c r="D61" s="76" t="s">
        <v>408</v>
      </c>
      <c r="E61" s="76" t="s">
        <v>409</v>
      </c>
      <c r="F61" s="76" t="s">
        <v>331</v>
      </c>
      <c r="G61" s="76" t="s">
        <v>301</v>
      </c>
      <c r="H61" s="76" t="s">
        <v>515</v>
      </c>
      <c r="I61" s="76" t="s">
        <v>516</v>
      </c>
      <c r="J61" s="118">
        <v>298814.71999999997</v>
      </c>
      <c r="K61" s="119">
        <v>11835.449999999999</v>
      </c>
      <c r="L61" s="120">
        <f>Tabela14[[#This Row],[COF_MUN]]+Tabela14[[#This Row],[COF_NUTSIII]]</f>
        <v>310650.17</v>
      </c>
      <c r="M61" s="129">
        <v>379</v>
      </c>
      <c r="N61" s="129">
        <v>70</v>
      </c>
      <c r="O61" s="129">
        <v>53</v>
      </c>
      <c r="P61" s="130">
        <f>Tabela14[[#This Row],[TtAlunos_Básico]]+Tabela14[[#This Row],[TtAlunos_Secundário_CCH]]+Tabela14[[#This Row],[TtAlunos_Secundário_prof]]</f>
        <v>502</v>
      </c>
      <c r="Q61" s="118">
        <f>Tabela14[[#This Row],[COF_MUN]]/Tabela14[[#This Row],[Total de Alunos]]*Tabela14[[#This Row],[TtAlunos_Básico]]</f>
        <v>225599.16111553783</v>
      </c>
      <c r="R61" s="119">
        <f>Tabela14[[#This Row],[COF_NUTSIII]]/Tabela14[[#This Row],[Total de Alunos]]*Tabela14[[#This Row],[TtAlunos_Básico]]</f>
        <v>8935.5289840637452</v>
      </c>
      <c r="S61" s="120">
        <f>Tabela14[[#This Row],[COF_NUTSIII+MUN]]/Tabela14[[#This Row],[Total de Alunos]]*Tabela14[[#This Row],[TtAlunos_Básico]]</f>
        <v>234534.69009960158</v>
      </c>
      <c r="T61" s="119">
        <f>Tabela14[[#This Row],[COF_MUN]]/Tabela14[[#This Row],[Total de Alunos]]*Tabela14[[#This Row],[TtAlunos_Secundário_CCH]]</f>
        <v>41667.39123505976</v>
      </c>
      <c r="U61" s="119">
        <f>Tabela14[[#This Row],[COF_NUTSIII]]/Tabela14[[#This Row],[Total de Alunos]]*Tabela14[[#This Row],[TtAlunos_Secundário_CCH]]</f>
        <v>1650.3615537848605</v>
      </c>
      <c r="V61" s="120">
        <f>Tabela14[[#This Row],[COF_NUTSIII+MUN]]/Tabela14[[#This Row],[Total de Alunos]]*Tabela14[[#This Row],[TtAlunos_Secundário_CCH]]</f>
        <v>43317.752788844613</v>
      </c>
      <c r="W61" s="119">
        <f>Tabela14[[#This Row],[COF_MUN]]/Tabela14[[#This Row],[Total de Alunos]]*Tabela14[[#This Row],[TtAlunos_Secundário_prof]]</f>
        <v>31548.167649402389</v>
      </c>
      <c r="X61" s="119">
        <f>Tabela14[[#This Row],[COF_NUTSIII]]/Tabela14[[#This Row],[Total de Alunos]]*Tabela14[[#This Row],[TtAlunos_Secundário_prof]]</f>
        <v>1249.5594621513944</v>
      </c>
      <c r="Y61" s="120">
        <f>Tabela14[[#This Row],[COF_NUTSIII+MUN]]/Tabela14[[#This Row],[Total de Alunos]]*Tabela14[[#This Row],[TtAlunos_Secundário_prof]]</f>
        <v>32797.727111553781</v>
      </c>
    </row>
    <row r="62" spans="1:25" x14ac:dyDescent="0.3">
      <c r="A62" s="76">
        <v>1802</v>
      </c>
      <c r="B62" s="76" t="s">
        <v>350</v>
      </c>
      <c r="C62" s="76" t="s">
        <v>353</v>
      </c>
      <c r="D62" s="76" t="s">
        <v>484</v>
      </c>
      <c r="E62" s="76" t="s">
        <v>485</v>
      </c>
      <c r="F62" s="76" t="s">
        <v>340</v>
      </c>
      <c r="G62" s="76" t="s">
        <v>316</v>
      </c>
      <c r="H62" s="76" t="s">
        <v>513</v>
      </c>
      <c r="I62" s="76" t="s">
        <v>627</v>
      </c>
      <c r="J62" s="118">
        <v>0</v>
      </c>
      <c r="K62" s="119">
        <v>341568.78571428574</v>
      </c>
      <c r="L62" s="120">
        <f>Tabela14[[#This Row],[COF_MUN]]+Tabela14[[#This Row],[COF_NUTSIII]]</f>
        <v>341568.78571428574</v>
      </c>
      <c r="M62" s="129">
        <v>694</v>
      </c>
      <c r="N62" s="129">
        <v>137</v>
      </c>
      <c r="O62" s="129">
        <v>50</v>
      </c>
      <c r="P62" s="130">
        <f>Tabela14[[#This Row],[TtAlunos_Básico]]+Tabela14[[#This Row],[TtAlunos_Secundário_CCH]]+Tabela14[[#This Row],[TtAlunos_Secundário_prof]]</f>
        <v>881</v>
      </c>
      <c r="Q62" s="118">
        <f>Tabela14[[#This Row],[COF_MUN]]/Tabela14[[#This Row],[Total de Alunos]]*Tabela14[[#This Row],[TtAlunos_Básico]]</f>
        <v>0</v>
      </c>
      <c r="R62" s="119">
        <f>Tabela14[[#This Row],[COF_NUTSIII]]/Tabela14[[#This Row],[Total de Alunos]]*Tabela14[[#This Row],[TtAlunos_Básico]]</f>
        <v>269067.80622669047</v>
      </c>
      <c r="S62" s="120">
        <f>Tabela14[[#This Row],[COF_NUTSIII+MUN]]/Tabela14[[#This Row],[Total de Alunos]]*Tabela14[[#This Row],[TtAlunos_Básico]]</f>
        <v>269067.80622669047</v>
      </c>
      <c r="T62" s="119">
        <f>Tabela14[[#This Row],[COF_MUN]]/Tabela14[[#This Row],[Total de Alunos]]*Tabela14[[#This Row],[TtAlunos_Secundário_CCH]]</f>
        <v>0</v>
      </c>
      <c r="U62" s="119">
        <f>Tabela14[[#This Row],[COF_NUTSIII]]/Tabela14[[#This Row],[Total de Alunos]]*Tabela14[[#This Row],[TtAlunos_Secundário_CCH]]</f>
        <v>53115.690854548404</v>
      </c>
      <c r="V62" s="120">
        <f>Tabela14[[#This Row],[COF_NUTSIII+MUN]]/Tabela14[[#This Row],[Total de Alunos]]*Tabela14[[#This Row],[TtAlunos_Secundário_CCH]]</f>
        <v>53115.690854548404</v>
      </c>
      <c r="W62" s="119">
        <f>Tabela14[[#This Row],[COF_MUN]]/Tabela14[[#This Row],[Total de Alunos]]*Tabela14[[#This Row],[TtAlunos_Secundário_prof]]</f>
        <v>0</v>
      </c>
      <c r="X62" s="119">
        <f>Tabela14[[#This Row],[COF_NUTSIII]]/Tabela14[[#This Row],[Total de Alunos]]*Tabela14[[#This Row],[TtAlunos_Secundário_prof]]</f>
        <v>19385.288633046865</v>
      </c>
      <c r="Y62" s="120">
        <f>Tabela14[[#This Row],[COF_NUTSIII+MUN]]/Tabela14[[#This Row],[Total de Alunos]]*Tabela14[[#This Row],[TtAlunos_Secundário_prof]]</f>
        <v>19385.288633046865</v>
      </c>
    </row>
    <row r="63" spans="1:25" x14ac:dyDescent="0.3">
      <c r="A63" s="76">
        <v>1406</v>
      </c>
      <c r="B63" s="76" t="s">
        <v>350</v>
      </c>
      <c r="C63" s="76" t="s">
        <v>353</v>
      </c>
      <c r="D63" s="76" t="s">
        <v>354</v>
      </c>
      <c r="E63" s="76" t="s">
        <v>355</v>
      </c>
      <c r="F63" s="76" t="s">
        <v>332</v>
      </c>
      <c r="G63" s="76">
        <v>185</v>
      </c>
      <c r="H63" s="76" t="s">
        <v>532</v>
      </c>
      <c r="I63" s="76" t="s">
        <v>537</v>
      </c>
      <c r="J63" s="118">
        <v>0</v>
      </c>
      <c r="K63" s="119">
        <v>330088.81818181818</v>
      </c>
      <c r="L63" s="120">
        <f>Tabela14[[#This Row],[COF_MUN]]+Tabela14[[#This Row],[COF_NUTSIII]]</f>
        <v>330088.81818181818</v>
      </c>
      <c r="M63" s="129">
        <v>1961</v>
      </c>
      <c r="N63" s="129">
        <v>405</v>
      </c>
      <c r="O63" s="129">
        <v>109</v>
      </c>
      <c r="P63" s="130">
        <f>Tabela14[[#This Row],[TtAlunos_Básico]]+Tabela14[[#This Row],[TtAlunos_Secundário_CCH]]+Tabela14[[#This Row],[TtAlunos_Secundário_prof]]</f>
        <v>2475</v>
      </c>
      <c r="Q63" s="118">
        <f>Tabela14[[#This Row],[COF_MUN]]/Tabela14[[#This Row],[Total de Alunos]]*Tabela14[[#This Row],[TtAlunos_Básico]]</f>
        <v>0</v>
      </c>
      <c r="R63" s="119">
        <f>Tabela14[[#This Row],[COF_NUTSIII]]/Tabela14[[#This Row],[Total de Alunos]]*Tabela14[[#This Row],[TtAlunos_Básico]]</f>
        <v>261537.03937557392</v>
      </c>
      <c r="S63" s="120">
        <f>Tabela14[[#This Row],[COF_NUTSIII+MUN]]/Tabela14[[#This Row],[Total de Alunos]]*Tabela14[[#This Row],[TtAlunos_Básico]]</f>
        <v>261537.03937557392</v>
      </c>
      <c r="T63" s="119">
        <f>Tabela14[[#This Row],[COF_MUN]]/Tabela14[[#This Row],[Total de Alunos]]*Tabela14[[#This Row],[TtAlunos_Secundário_CCH]]</f>
        <v>0</v>
      </c>
      <c r="U63" s="119">
        <f>Tabela14[[#This Row],[COF_NUTSIII]]/Tabela14[[#This Row],[Total de Alunos]]*Tabela14[[#This Row],[TtAlunos_Secundário_CCH]]</f>
        <v>54014.533884297518</v>
      </c>
      <c r="V63" s="120">
        <f>Tabela14[[#This Row],[COF_NUTSIII+MUN]]/Tabela14[[#This Row],[Total de Alunos]]*Tabela14[[#This Row],[TtAlunos_Secundário_CCH]]</f>
        <v>54014.533884297518</v>
      </c>
      <c r="W63" s="119">
        <f>Tabela14[[#This Row],[COF_MUN]]/Tabela14[[#This Row],[Total de Alunos]]*Tabela14[[#This Row],[TtAlunos_Secundário_prof]]</f>
        <v>0</v>
      </c>
      <c r="X63" s="119">
        <f>Tabela14[[#This Row],[COF_NUTSIII]]/Tabela14[[#This Row],[Total de Alunos]]*Tabela14[[#This Row],[TtAlunos_Secundário_prof]]</f>
        <v>14537.24492194674</v>
      </c>
      <c r="Y63" s="120">
        <f>Tabela14[[#This Row],[COF_NUTSIII+MUN]]/Tabela14[[#This Row],[Total de Alunos]]*Tabela14[[#This Row],[TtAlunos_Secundário_prof]]</f>
        <v>14537.24492194674</v>
      </c>
    </row>
    <row r="64" spans="1:25" x14ac:dyDescent="0.3">
      <c r="A64" s="76">
        <v>1105</v>
      </c>
      <c r="B64" s="76" t="s">
        <v>350</v>
      </c>
      <c r="C64" s="76" t="s">
        <v>353</v>
      </c>
      <c r="D64" s="76" t="s">
        <v>427</v>
      </c>
      <c r="E64" s="76" t="s">
        <v>428</v>
      </c>
      <c r="F64" s="76" t="s">
        <v>324</v>
      </c>
      <c r="G64" s="76">
        <v>170</v>
      </c>
      <c r="H64" s="76" t="s">
        <v>427</v>
      </c>
      <c r="I64" s="76" t="s">
        <v>433</v>
      </c>
      <c r="J64" s="118">
        <v>808767.37</v>
      </c>
      <c r="K64" s="119">
        <v>0</v>
      </c>
      <c r="L64" s="120">
        <f>Tabela14[[#This Row],[COF_MUN]]+Tabela14[[#This Row],[COF_NUTSIII]]</f>
        <v>808767.37</v>
      </c>
      <c r="M64" s="129">
        <v>21221</v>
      </c>
      <c r="N64" s="129">
        <v>5500</v>
      </c>
      <c r="O64" s="129">
        <v>1747</v>
      </c>
      <c r="P64" s="130">
        <f>Tabela14[[#This Row],[TtAlunos_Básico]]+Tabela14[[#This Row],[TtAlunos_Secundário_CCH]]+Tabela14[[#This Row],[TtAlunos_Secundário_prof]]</f>
        <v>28468</v>
      </c>
      <c r="Q64" s="118">
        <f>Tabela14[[#This Row],[COF_MUN]]/Tabela14[[#This Row],[Total de Alunos]]*Tabela14[[#This Row],[TtAlunos_Básico]]</f>
        <v>602882.26636117743</v>
      </c>
      <c r="R64" s="119">
        <f>Tabela14[[#This Row],[COF_NUTSIII]]/Tabela14[[#This Row],[Total de Alunos]]*Tabela14[[#This Row],[TtAlunos_Básico]]</f>
        <v>0</v>
      </c>
      <c r="S64" s="120">
        <f>Tabela14[[#This Row],[COF_NUTSIII+MUN]]/Tabela14[[#This Row],[Total de Alunos]]*Tabela14[[#This Row],[TtAlunos_Básico]]</f>
        <v>602882.26636117743</v>
      </c>
      <c r="T64" s="119">
        <f>Tabela14[[#This Row],[COF_MUN]]/Tabela14[[#This Row],[Total de Alunos]]*Tabela14[[#This Row],[TtAlunos_Secundário_CCH]]</f>
        <v>156253.3558732612</v>
      </c>
      <c r="U64" s="119">
        <f>Tabela14[[#This Row],[COF_NUTSIII]]/Tabela14[[#This Row],[Total de Alunos]]*Tabela14[[#This Row],[TtAlunos_Secundário_CCH]]</f>
        <v>0</v>
      </c>
      <c r="V64" s="120">
        <f>Tabela14[[#This Row],[COF_NUTSIII+MUN]]/Tabela14[[#This Row],[Total de Alunos]]*Tabela14[[#This Row],[TtAlunos_Secundário_CCH]]</f>
        <v>156253.3558732612</v>
      </c>
      <c r="W64" s="119">
        <f>Tabela14[[#This Row],[COF_MUN]]/Tabela14[[#This Row],[Total de Alunos]]*Tabela14[[#This Row],[TtAlunos_Secundário_prof]]</f>
        <v>49631.747765561333</v>
      </c>
      <c r="X64" s="119">
        <f>Tabela14[[#This Row],[COF_NUTSIII]]/Tabela14[[#This Row],[Total de Alunos]]*Tabela14[[#This Row],[TtAlunos_Secundário_prof]]</f>
        <v>0</v>
      </c>
      <c r="Y64" s="120">
        <f>Tabela14[[#This Row],[COF_NUTSIII+MUN]]/Tabela14[[#This Row],[Total de Alunos]]*Tabela14[[#This Row],[TtAlunos_Secundário_prof]]</f>
        <v>49631.747765561333</v>
      </c>
    </row>
    <row r="65" spans="1:25" x14ac:dyDescent="0.3">
      <c r="A65" s="76">
        <v>1007</v>
      </c>
      <c r="B65" s="76" t="s">
        <v>350</v>
      </c>
      <c r="C65" s="76" t="s">
        <v>353</v>
      </c>
      <c r="D65" s="76" t="s">
        <v>484</v>
      </c>
      <c r="E65" s="76" t="s">
        <v>485</v>
      </c>
      <c r="F65" s="76" t="s">
        <v>337</v>
      </c>
      <c r="G65" s="76" t="s">
        <v>310</v>
      </c>
      <c r="H65" s="76" t="s">
        <v>556</v>
      </c>
      <c r="I65" s="76" t="s">
        <v>601</v>
      </c>
      <c r="J65" s="118">
        <v>0</v>
      </c>
      <c r="K65" s="119">
        <v>219794.57400000002</v>
      </c>
      <c r="L65" s="120">
        <f>Tabela14[[#This Row],[COF_MUN]]+Tabela14[[#This Row],[COF_NUTSIII]]</f>
        <v>219794.57400000002</v>
      </c>
      <c r="M65" s="129">
        <v>169</v>
      </c>
      <c r="N65" s="129"/>
      <c r="O65" s="129"/>
      <c r="P65" s="130">
        <f>Tabela14[[#This Row],[TtAlunos_Básico]]+Tabela14[[#This Row],[TtAlunos_Secundário_CCH]]+Tabela14[[#This Row],[TtAlunos_Secundário_prof]]</f>
        <v>169</v>
      </c>
      <c r="Q65" s="118">
        <f>Tabela14[[#This Row],[COF_MUN]]/Tabela14[[#This Row],[Total de Alunos]]*Tabela14[[#This Row],[TtAlunos_Básico]]</f>
        <v>0</v>
      </c>
      <c r="R65" s="119">
        <f>Tabela14[[#This Row],[COF_NUTSIII]]/Tabela14[[#This Row],[Total de Alunos]]*Tabela14[[#This Row],[TtAlunos_Básico]]</f>
        <v>219794.57400000005</v>
      </c>
      <c r="S65" s="120">
        <f>Tabela14[[#This Row],[COF_NUTSIII+MUN]]/Tabela14[[#This Row],[Total de Alunos]]*Tabela14[[#This Row],[TtAlunos_Básico]]</f>
        <v>219794.57400000005</v>
      </c>
      <c r="T65" s="119">
        <f>Tabela14[[#This Row],[COF_MUN]]/Tabela14[[#This Row],[Total de Alunos]]*Tabela14[[#This Row],[TtAlunos_Secundário_CCH]]</f>
        <v>0</v>
      </c>
      <c r="U65" s="119">
        <f>Tabela14[[#This Row],[COF_NUTSIII]]/Tabela14[[#This Row],[Total de Alunos]]*Tabela14[[#This Row],[TtAlunos_Secundário_CCH]]</f>
        <v>0</v>
      </c>
      <c r="V65" s="120">
        <f>Tabela14[[#This Row],[COF_NUTSIII+MUN]]/Tabela14[[#This Row],[Total de Alunos]]*Tabela14[[#This Row],[TtAlunos_Secundário_CCH]]</f>
        <v>0</v>
      </c>
      <c r="W65" s="119">
        <f>Tabela14[[#This Row],[COF_MUN]]/Tabela14[[#This Row],[Total de Alunos]]*Tabela14[[#This Row],[TtAlunos_Secundário_prof]]</f>
        <v>0</v>
      </c>
      <c r="X65" s="119">
        <f>Tabela14[[#This Row],[COF_NUTSIII]]/Tabela14[[#This Row],[Total de Alunos]]*Tabela14[[#This Row],[TtAlunos_Secundário_prof]]</f>
        <v>0</v>
      </c>
      <c r="Y65" s="120">
        <f>Tabela14[[#This Row],[COF_NUTSIII+MUN]]/Tabela14[[#This Row],[Total de Alunos]]*Tabela14[[#This Row],[TtAlunos_Secundário_prof]]</f>
        <v>0</v>
      </c>
    </row>
    <row r="66" spans="1:25" x14ac:dyDescent="0.3">
      <c r="A66" s="76">
        <v>502</v>
      </c>
      <c r="B66" s="76" t="s">
        <v>350</v>
      </c>
      <c r="C66" s="76" t="s">
        <v>353</v>
      </c>
      <c r="D66" s="76" t="s">
        <v>484</v>
      </c>
      <c r="E66" s="76" t="s">
        <v>485</v>
      </c>
      <c r="F66" s="76" t="s">
        <v>328</v>
      </c>
      <c r="G66" s="76" t="s">
        <v>306</v>
      </c>
      <c r="H66" s="76" t="s">
        <v>486</v>
      </c>
      <c r="I66" s="76" t="s">
        <v>486</v>
      </c>
      <c r="J66" s="118">
        <v>0</v>
      </c>
      <c r="K66" s="119">
        <v>369731.88500000001</v>
      </c>
      <c r="L66" s="120">
        <f>Tabela14[[#This Row],[COF_MUN]]+Tabela14[[#This Row],[COF_NUTSIII]]</f>
        <v>369731.88500000001</v>
      </c>
      <c r="M66" s="129">
        <v>4250</v>
      </c>
      <c r="N66" s="129">
        <v>1059</v>
      </c>
      <c r="O66" s="129">
        <v>603</v>
      </c>
      <c r="P66" s="130">
        <f>Tabela14[[#This Row],[TtAlunos_Básico]]+Tabela14[[#This Row],[TtAlunos_Secundário_CCH]]+Tabela14[[#This Row],[TtAlunos_Secundário_prof]]</f>
        <v>5912</v>
      </c>
      <c r="Q66" s="118">
        <f>Tabela14[[#This Row],[COF_MUN]]/Tabela14[[#This Row],[Total de Alunos]]*Tabela14[[#This Row],[TtAlunos_Básico]]</f>
        <v>0</v>
      </c>
      <c r="R66" s="119">
        <f>Tabela14[[#This Row],[COF_NUTSIII]]/Tabela14[[#This Row],[Total de Alunos]]*Tabela14[[#This Row],[TtAlunos_Básico]]</f>
        <v>265791.69676082546</v>
      </c>
      <c r="S66" s="120">
        <f>Tabela14[[#This Row],[COF_NUTSIII+MUN]]/Tabela14[[#This Row],[Total de Alunos]]*Tabela14[[#This Row],[TtAlunos_Básico]]</f>
        <v>265791.69676082546</v>
      </c>
      <c r="T66" s="119">
        <f>Tabela14[[#This Row],[COF_MUN]]/Tabela14[[#This Row],[Total de Alunos]]*Tabela14[[#This Row],[TtAlunos_Secundário_CCH]]</f>
        <v>0</v>
      </c>
      <c r="U66" s="119">
        <f>Tabela14[[#This Row],[COF_NUTSIII]]/Tabela14[[#This Row],[Total de Alunos]]*Tabela14[[#This Row],[TtAlunos_Secundário_CCH]]</f>
        <v>66229.036910520968</v>
      </c>
      <c r="V66" s="120">
        <f>Tabela14[[#This Row],[COF_NUTSIII+MUN]]/Tabela14[[#This Row],[Total de Alunos]]*Tabela14[[#This Row],[TtAlunos_Secundário_CCH]]</f>
        <v>66229.036910520968</v>
      </c>
      <c r="W66" s="119">
        <f>Tabela14[[#This Row],[COF_MUN]]/Tabela14[[#This Row],[Total de Alunos]]*Tabela14[[#This Row],[TtAlunos_Secundário_prof]]</f>
        <v>0</v>
      </c>
      <c r="X66" s="119">
        <f>Tabela14[[#This Row],[COF_NUTSIII]]/Tabela14[[#This Row],[Total de Alunos]]*Tabela14[[#This Row],[TtAlunos_Secundário_prof]]</f>
        <v>37711.151328653585</v>
      </c>
      <c r="Y66" s="120">
        <f>Tabela14[[#This Row],[COF_NUTSIII+MUN]]/Tabela14[[#This Row],[Total de Alunos]]*Tabela14[[#This Row],[TtAlunos_Secundário_prof]]</f>
        <v>37711.151328653585</v>
      </c>
    </row>
    <row r="67" spans="1:25" x14ac:dyDescent="0.3">
      <c r="A67" s="76">
        <v>106</v>
      </c>
      <c r="B67" s="76" t="s">
        <v>350</v>
      </c>
      <c r="C67" s="76" t="s">
        <v>353</v>
      </c>
      <c r="D67" s="76" t="s">
        <v>408</v>
      </c>
      <c r="E67" s="76" t="s">
        <v>409</v>
      </c>
      <c r="F67" s="76" t="s">
        <v>338</v>
      </c>
      <c r="G67" s="76" t="s">
        <v>296</v>
      </c>
      <c r="H67" s="76" t="s">
        <v>445</v>
      </c>
      <c r="I67" s="76" t="s">
        <v>609</v>
      </c>
      <c r="J67" s="118">
        <v>0</v>
      </c>
      <c r="K67" s="119">
        <v>608447.2854545454</v>
      </c>
      <c r="L67" s="120">
        <f>Tabela14[[#This Row],[COF_MUN]]+Tabela14[[#This Row],[COF_NUTSIII]]</f>
        <v>608447.2854545454</v>
      </c>
      <c r="M67" s="129">
        <v>1459</v>
      </c>
      <c r="N67" s="129">
        <v>335</v>
      </c>
      <c r="O67" s="129">
        <v>150</v>
      </c>
      <c r="P67" s="130">
        <f>Tabela14[[#This Row],[TtAlunos_Básico]]+Tabela14[[#This Row],[TtAlunos_Secundário_CCH]]+Tabela14[[#This Row],[TtAlunos_Secundário_prof]]</f>
        <v>1944</v>
      </c>
      <c r="Q67" s="118">
        <f>Tabela14[[#This Row],[COF_MUN]]/Tabela14[[#This Row],[Total de Alunos]]*Tabela14[[#This Row],[TtAlunos_Básico]]</f>
        <v>0</v>
      </c>
      <c r="R67" s="119">
        <f>Tabela14[[#This Row],[COF_NUTSIII]]/Tabela14[[#This Row],[Total de Alunos]]*Tabela14[[#This Row],[TtAlunos_Básico]]</f>
        <v>456648.45137766551</v>
      </c>
      <c r="S67" s="120">
        <f>Tabela14[[#This Row],[COF_NUTSIII+MUN]]/Tabela14[[#This Row],[Total de Alunos]]*Tabela14[[#This Row],[TtAlunos_Básico]]</f>
        <v>456648.45137766551</v>
      </c>
      <c r="T67" s="119">
        <f>Tabela14[[#This Row],[COF_MUN]]/Tabela14[[#This Row],[Total de Alunos]]*Tabela14[[#This Row],[TtAlunos_Secundário_CCH]]</f>
        <v>0</v>
      </c>
      <c r="U67" s="119">
        <f>Tabela14[[#This Row],[COF_NUTSIII]]/Tabela14[[#This Row],[Total de Alunos]]*Tabela14[[#This Row],[TtAlunos_Secundário_CCH]]</f>
        <v>104850.74106341189</v>
      </c>
      <c r="V67" s="120">
        <f>Tabela14[[#This Row],[COF_NUTSIII+MUN]]/Tabela14[[#This Row],[Total de Alunos]]*Tabela14[[#This Row],[TtAlunos_Secundário_CCH]]</f>
        <v>104850.74106341189</v>
      </c>
      <c r="W67" s="119">
        <f>Tabela14[[#This Row],[COF_MUN]]/Tabela14[[#This Row],[Total de Alunos]]*Tabela14[[#This Row],[TtAlunos_Secundário_prof]]</f>
        <v>0</v>
      </c>
      <c r="X67" s="119">
        <f>Tabela14[[#This Row],[COF_NUTSIII]]/Tabela14[[#This Row],[Total de Alunos]]*Tabela14[[#This Row],[TtAlunos_Secundário_prof]]</f>
        <v>46948.093013468009</v>
      </c>
      <c r="Y67" s="120">
        <f>Tabela14[[#This Row],[COF_NUTSIII+MUN]]/Tabela14[[#This Row],[Total de Alunos]]*Tabela14[[#This Row],[TtAlunos_Secundário_prof]]</f>
        <v>46948.093013468009</v>
      </c>
    </row>
    <row r="68" spans="1:25" x14ac:dyDescent="0.3">
      <c r="A68" s="76">
        <v>1205</v>
      </c>
      <c r="B68" s="76" t="s">
        <v>350</v>
      </c>
      <c r="C68" s="76" t="s">
        <v>353</v>
      </c>
      <c r="D68" s="76" t="s">
        <v>354</v>
      </c>
      <c r="E68" s="76" t="s">
        <v>355</v>
      </c>
      <c r="F68" s="76" t="s">
        <v>322</v>
      </c>
      <c r="G68" s="76">
        <v>186</v>
      </c>
      <c r="H68" s="76" t="s">
        <v>393</v>
      </c>
      <c r="I68" s="76" t="s">
        <v>398</v>
      </c>
      <c r="J68" s="118">
        <v>100640</v>
      </c>
      <c r="K68" s="119">
        <v>30017.989999999998</v>
      </c>
      <c r="L68" s="120">
        <f>Tabela14[[#This Row],[COF_MUN]]+Tabela14[[#This Row],[COF_NUTSIII]]</f>
        <v>130657.98999999999</v>
      </c>
      <c r="M68" s="129">
        <v>200</v>
      </c>
      <c r="N68" s="129"/>
      <c r="O68" s="129"/>
      <c r="P68" s="130">
        <f>Tabela14[[#This Row],[TtAlunos_Básico]]+Tabela14[[#This Row],[TtAlunos_Secundário_CCH]]+Tabela14[[#This Row],[TtAlunos_Secundário_prof]]</f>
        <v>200</v>
      </c>
      <c r="Q68" s="118">
        <f>Tabela14[[#This Row],[COF_MUN]]/Tabela14[[#This Row],[Total de Alunos]]*Tabela14[[#This Row],[TtAlunos_Básico]]</f>
        <v>100640</v>
      </c>
      <c r="R68" s="119">
        <f>Tabela14[[#This Row],[COF_NUTSIII]]/Tabela14[[#This Row],[Total de Alunos]]*Tabela14[[#This Row],[TtAlunos_Básico]]</f>
        <v>30017.989999999998</v>
      </c>
      <c r="S68" s="120">
        <f>Tabela14[[#This Row],[COF_NUTSIII+MUN]]/Tabela14[[#This Row],[Total de Alunos]]*Tabela14[[#This Row],[TtAlunos_Básico]]</f>
        <v>130657.98999999999</v>
      </c>
      <c r="T68" s="119">
        <f>Tabela14[[#This Row],[COF_MUN]]/Tabela14[[#This Row],[Total de Alunos]]*Tabela14[[#This Row],[TtAlunos_Secundário_CCH]]</f>
        <v>0</v>
      </c>
      <c r="U68" s="119">
        <f>Tabela14[[#This Row],[COF_NUTSIII]]/Tabela14[[#This Row],[Total de Alunos]]*Tabela14[[#This Row],[TtAlunos_Secundário_CCH]]</f>
        <v>0</v>
      </c>
      <c r="V68" s="120">
        <f>Tabela14[[#This Row],[COF_NUTSIII+MUN]]/Tabela14[[#This Row],[Total de Alunos]]*Tabela14[[#This Row],[TtAlunos_Secundário_CCH]]</f>
        <v>0</v>
      </c>
      <c r="W68" s="119">
        <f>Tabela14[[#This Row],[COF_MUN]]/Tabela14[[#This Row],[Total de Alunos]]*Tabela14[[#This Row],[TtAlunos_Secundário_prof]]</f>
        <v>0</v>
      </c>
      <c r="X68" s="119">
        <f>Tabela14[[#This Row],[COF_NUTSIII]]/Tabela14[[#This Row],[Total de Alunos]]*Tabela14[[#This Row],[TtAlunos_Secundário_prof]]</f>
        <v>0</v>
      </c>
      <c r="Y68" s="120">
        <f>Tabela14[[#This Row],[COF_NUTSIII+MUN]]/Tabela14[[#This Row],[Total de Alunos]]*Tabela14[[#This Row],[TtAlunos_Secundário_prof]]</f>
        <v>0</v>
      </c>
    </row>
    <row r="69" spans="1:25" x14ac:dyDescent="0.3">
      <c r="A69" s="76">
        <v>1803</v>
      </c>
      <c r="B69" s="76" t="s">
        <v>350</v>
      </c>
      <c r="C69" s="76" t="s">
        <v>353</v>
      </c>
      <c r="D69" s="76" t="s">
        <v>484</v>
      </c>
      <c r="E69" s="76" t="s">
        <v>485</v>
      </c>
      <c r="F69" s="76" t="s">
        <v>340</v>
      </c>
      <c r="G69" s="76" t="s">
        <v>316</v>
      </c>
      <c r="H69" s="76" t="s">
        <v>513</v>
      </c>
      <c r="I69" s="76" t="s">
        <v>628</v>
      </c>
      <c r="J69" s="118">
        <v>0</v>
      </c>
      <c r="K69" s="119">
        <v>341568.78571428574</v>
      </c>
      <c r="L69" s="120">
        <f>Tabela14[[#This Row],[COF_MUN]]+Tabela14[[#This Row],[COF_NUTSIII]]</f>
        <v>341568.78571428574</v>
      </c>
      <c r="M69" s="129">
        <v>967</v>
      </c>
      <c r="N69" s="129">
        <v>235</v>
      </c>
      <c r="O69" s="129">
        <v>147</v>
      </c>
      <c r="P69" s="130">
        <f>Tabela14[[#This Row],[TtAlunos_Básico]]+Tabela14[[#This Row],[TtAlunos_Secundário_CCH]]+Tabela14[[#This Row],[TtAlunos_Secundário_prof]]</f>
        <v>1349</v>
      </c>
      <c r="Q69" s="118">
        <f>Tabela14[[#This Row],[COF_MUN]]/Tabela14[[#This Row],[Total de Alunos]]*Tabela14[[#This Row],[TtAlunos_Básico]]</f>
        <v>0</v>
      </c>
      <c r="R69" s="119">
        <f>Tabela14[[#This Row],[COF_NUTSIII]]/Tabela14[[#This Row],[Total de Alunos]]*Tabela14[[#This Row],[TtAlunos_Básico]]</f>
        <v>244845.82341416922</v>
      </c>
      <c r="S69" s="120">
        <f>Tabela14[[#This Row],[COF_NUTSIII+MUN]]/Tabela14[[#This Row],[Total de Alunos]]*Tabela14[[#This Row],[TtAlunos_Básico]]</f>
        <v>244845.82341416922</v>
      </c>
      <c r="T69" s="119">
        <f>Tabela14[[#This Row],[COF_MUN]]/Tabela14[[#This Row],[Total de Alunos]]*Tabela14[[#This Row],[TtAlunos_Secundário_CCH]]</f>
        <v>0</v>
      </c>
      <c r="U69" s="119">
        <f>Tabela14[[#This Row],[COF_NUTSIII]]/Tabela14[[#This Row],[Total de Alunos]]*Tabela14[[#This Row],[TtAlunos_Secundário_CCH]]</f>
        <v>59502.345917610932</v>
      </c>
      <c r="V69" s="120">
        <f>Tabela14[[#This Row],[COF_NUTSIII+MUN]]/Tabela14[[#This Row],[Total de Alunos]]*Tabela14[[#This Row],[TtAlunos_Secundário_CCH]]</f>
        <v>59502.345917610932</v>
      </c>
      <c r="W69" s="119">
        <f>Tabela14[[#This Row],[COF_MUN]]/Tabela14[[#This Row],[Total de Alunos]]*Tabela14[[#This Row],[TtAlunos_Secundário_prof]]</f>
        <v>0</v>
      </c>
      <c r="X69" s="119">
        <f>Tabela14[[#This Row],[COF_NUTSIII]]/Tabela14[[#This Row],[Total de Alunos]]*Tabela14[[#This Row],[TtAlunos_Secundário_prof]]</f>
        <v>37220.616382505563</v>
      </c>
      <c r="Y69" s="120">
        <f>Tabela14[[#This Row],[COF_NUTSIII+MUN]]/Tabela14[[#This Row],[Total de Alunos]]*Tabela14[[#This Row],[TtAlunos_Secundário_prof]]</f>
        <v>37220.616382505563</v>
      </c>
    </row>
    <row r="70" spans="1:25" x14ac:dyDescent="0.3">
      <c r="A70" s="76">
        <v>804</v>
      </c>
      <c r="B70" s="76" t="s">
        <v>350</v>
      </c>
      <c r="C70" s="76" t="s">
        <v>353</v>
      </c>
      <c r="D70" s="76" t="s">
        <v>321</v>
      </c>
      <c r="E70" s="76" t="s">
        <v>377</v>
      </c>
      <c r="F70" s="76" t="s">
        <v>321</v>
      </c>
      <c r="G70" s="76">
        <v>150</v>
      </c>
      <c r="H70" s="76" t="s">
        <v>378</v>
      </c>
      <c r="I70" s="76" t="s">
        <v>382</v>
      </c>
      <c r="J70" s="118">
        <v>0</v>
      </c>
      <c r="K70" s="119">
        <v>0</v>
      </c>
      <c r="L70" s="120">
        <f>Tabela14[[#This Row],[COF_MUN]]+Tabela14[[#This Row],[COF_NUTSIII]]</f>
        <v>0</v>
      </c>
      <c r="M70" s="129">
        <v>547</v>
      </c>
      <c r="N70" s="129"/>
      <c r="O70" s="129"/>
      <c r="P70" s="130">
        <f>Tabela14[[#This Row],[TtAlunos_Básico]]+Tabela14[[#This Row],[TtAlunos_Secundário_CCH]]+Tabela14[[#This Row],[TtAlunos_Secundário_prof]]</f>
        <v>547</v>
      </c>
      <c r="Q70" s="118">
        <f>Tabela14[[#This Row],[COF_MUN]]/Tabela14[[#This Row],[Total de Alunos]]*Tabela14[[#This Row],[TtAlunos_Básico]]</f>
        <v>0</v>
      </c>
      <c r="R70" s="119">
        <f>Tabela14[[#This Row],[COF_NUTSIII]]/Tabela14[[#This Row],[Total de Alunos]]*Tabela14[[#This Row],[TtAlunos_Básico]]</f>
        <v>0</v>
      </c>
      <c r="S70" s="120">
        <f>Tabela14[[#This Row],[COF_NUTSIII+MUN]]/Tabela14[[#This Row],[Total de Alunos]]*Tabela14[[#This Row],[TtAlunos_Básico]]</f>
        <v>0</v>
      </c>
      <c r="T70" s="119">
        <f>Tabela14[[#This Row],[COF_MUN]]/Tabela14[[#This Row],[Total de Alunos]]*Tabela14[[#This Row],[TtAlunos_Secundário_CCH]]</f>
        <v>0</v>
      </c>
      <c r="U70" s="119">
        <f>Tabela14[[#This Row],[COF_NUTSIII]]/Tabela14[[#This Row],[Total de Alunos]]*Tabela14[[#This Row],[TtAlunos_Secundário_CCH]]</f>
        <v>0</v>
      </c>
      <c r="V70" s="120">
        <f>Tabela14[[#This Row],[COF_NUTSIII+MUN]]/Tabela14[[#This Row],[Total de Alunos]]*Tabela14[[#This Row],[TtAlunos_Secundário_CCH]]</f>
        <v>0</v>
      </c>
      <c r="W70" s="119">
        <f>Tabela14[[#This Row],[COF_MUN]]/Tabela14[[#This Row],[Total de Alunos]]*Tabela14[[#This Row],[TtAlunos_Secundário_prof]]</f>
        <v>0</v>
      </c>
      <c r="X70" s="119">
        <f>Tabela14[[#This Row],[COF_NUTSIII]]/Tabela14[[#This Row],[Total de Alunos]]*Tabela14[[#This Row],[TtAlunos_Secundário_prof]]</f>
        <v>0</v>
      </c>
      <c r="Y70" s="120">
        <f>Tabela14[[#This Row],[COF_NUTSIII+MUN]]/Tabela14[[#This Row],[Total de Alunos]]*Tabela14[[#This Row],[TtAlunos_Secundário_prof]]</f>
        <v>0</v>
      </c>
    </row>
    <row r="71" spans="1:25" x14ac:dyDescent="0.3">
      <c r="A71" s="76">
        <v>206</v>
      </c>
      <c r="B71" s="76" t="s">
        <v>350</v>
      </c>
      <c r="C71" s="76" t="s">
        <v>353</v>
      </c>
      <c r="D71" s="76" t="s">
        <v>354</v>
      </c>
      <c r="E71" s="76" t="s">
        <v>355</v>
      </c>
      <c r="F71" s="76" t="s">
        <v>327</v>
      </c>
      <c r="G71" s="76">
        <v>184</v>
      </c>
      <c r="H71" s="76" t="s">
        <v>373</v>
      </c>
      <c r="I71" s="76" t="s">
        <v>476</v>
      </c>
      <c r="J71" s="118">
        <v>130283.99</v>
      </c>
      <c r="K71" s="119">
        <v>58442.553846153845</v>
      </c>
      <c r="L71" s="120">
        <f>Tabela14[[#This Row],[COF_MUN]]+Tabela14[[#This Row],[COF_NUTSIII]]</f>
        <v>188726.54384615386</v>
      </c>
      <c r="M71" s="129">
        <v>535</v>
      </c>
      <c r="N71" s="129">
        <v>134</v>
      </c>
      <c r="O71" s="129">
        <v>58</v>
      </c>
      <c r="P71" s="130">
        <f>Tabela14[[#This Row],[TtAlunos_Básico]]+Tabela14[[#This Row],[TtAlunos_Secundário_CCH]]+Tabela14[[#This Row],[TtAlunos_Secundário_prof]]</f>
        <v>727</v>
      </c>
      <c r="Q71" s="118">
        <f>Tabela14[[#This Row],[COF_MUN]]/Tabela14[[#This Row],[Total de Alunos]]*Tabela14[[#This Row],[TtAlunos_Básico]]</f>
        <v>95876.113686382407</v>
      </c>
      <c r="R71" s="119">
        <f>Tabela14[[#This Row],[COF_NUTSIII]]/Tabela14[[#This Row],[Total de Alunos]]*Tabela14[[#This Row],[TtAlunos_Básico]]</f>
        <v>43007.931647444711</v>
      </c>
      <c r="S71" s="120">
        <f>Tabela14[[#This Row],[COF_NUTSIII+MUN]]/Tabela14[[#This Row],[Total de Alunos]]*Tabela14[[#This Row],[TtAlunos_Básico]]</f>
        <v>138884.04533382712</v>
      </c>
      <c r="T71" s="119">
        <f>Tabela14[[#This Row],[COF_MUN]]/Tabela14[[#This Row],[Total de Alunos]]*Tabela14[[#This Row],[TtAlunos_Secundário_CCH]]</f>
        <v>24013.830343878955</v>
      </c>
      <c r="U71" s="119">
        <f>Tabela14[[#This Row],[COF_NUTSIII]]/Tabela14[[#This Row],[Total de Alunos]]*Tabela14[[#This Row],[TtAlunos_Secundário_CCH]]</f>
        <v>10772.080076182414</v>
      </c>
      <c r="V71" s="120">
        <f>Tabela14[[#This Row],[COF_NUTSIII+MUN]]/Tabela14[[#This Row],[Total de Alunos]]*Tabela14[[#This Row],[TtAlunos_Secundário_CCH]]</f>
        <v>34785.910420061373</v>
      </c>
      <c r="W71" s="119">
        <f>Tabela14[[#This Row],[COF_MUN]]/Tabela14[[#This Row],[Total de Alunos]]*Tabela14[[#This Row],[TtAlunos_Secundário_prof]]</f>
        <v>10394.045969738652</v>
      </c>
      <c r="X71" s="119">
        <f>Tabela14[[#This Row],[COF_NUTSIII]]/Tabela14[[#This Row],[Total de Alunos]]*Tabela14[[#This Row],[TtAlunos_Secundário_prof]]</f>
        <v>4662.5421225267164</v>
      </c>
      <c r="Y71" s="120">
        <f>Tabela14[[#This Row],[COF_NUTSIII+MUN]]/Tabela14[[#This Row],[Total de Alunos]]*Tabela14[[#This Row],[TtAlunos_Secundário_prof]]</f>
        <v>15056.588092265371</v>
      </c>
    </row>
    <row r="72" spans="1:25" x14ac:dyDescent="0.3">
      <c r="A72" s="76">
        <v>903</v>
      </c>
      <c r="B72" s="76" t="s">
        <v>350</v>
      </c>
      <c r="C72" s="76" t="s">
        <v>353</v>
      </c>
      <c r="D72" s="76" t="s">
        <v>484</v>
      </c>
      <c r="E72" s="76" t="s">
        <v>485</v>
      </c>
      <c r="F72" s="76" t="s">
        <v>329</v>
      </c>
      <c r="G72" s="76" t="s">
        <v>312</v>
      </c>
      <c r="H72" s="76" t="s">
        <v>492</v>
      </c>
      <c r="I72" s="76" t="s">
        <v>495</v>
      </c>
      <c r="J72" s="118">
        <v>0</v>
      </c>
      <c r="K72" s="119">
        <v>91594.23133333333</v>
      </c>
      <c r="L72" s="120">
        <f>Tabela14[[#This Row],[COF_MUN]]+Tabela14[[#This Row],[COF_NUTSIII]]</f>
        <v>91594.23133333333</v>
      </c>
      <c r="M72" s="129">
        <v>445</v>
      </c>
      <c r="N72" s="129">
        <v>97</v>
      </c>
      <c r="O72" s="129">
        <v>24</v>
      </c>
      <c r="P72" s="130">
        <f>Tabela14[[#This Row],[TtAlunos_Básico]]+Tabela14[[#This Row],[TtAlunos_Secundário_CCH]]+Tabela14[[#This Row],[TtAlunos_Secundário_prof]]</f>
        <v>566</v>
      </c>
      <c r="Q72" s="118">
        <f>Tabela14[[#This Row],[COF_MUN]]/Tabela14[[#This Row],[Total de Alunos]]*Tabela14[[#This Row],[TtAlunos_Básico]]</f>
        <v>0</v>
      </c>
      <c r="R72" s="119">
        <f>Tabela14[[#This Row],[COF_NUTSIII]]/Tabela14[[#This Row],[Total de Alunos]]*Tabela14[[#This Row],[TtAlunos_Básico]]</f>
        <v>72013.132408716134</v>
      </c>
      <c r="S72" s="120">
        <f>Tabela14[[#This Row],[COF_NUTSIII+MUN]]/Tabela14[[#This Row],[Total de Alunos]]*Tabela14[[#This Row],[TtAlunos_Básico]]</f>
        <v>72013.132408716134</v>
      </c>
      <c r="T72" s="119">
        <f>Tabela14[[#This Row],[COF_MUN]]/Tabela14[[#This Row],[Total de Alunos]]*Tabela14[[#This Row],[TtAlunos_Secundário_CCH]]</f>
        <v>0</v>
      </c>
      <c r="U72" s="119">
        <f>Tabela14[[#This Row],[COF_NUTSIII]]/Tabela14[[#This Row],[Total de Alunos]]*Tabela14[[#This Row],[TtAlunos_Secundário_CCH]]</f>
        <v>15697.244592461719</v>
      </c>
      <c r="V72" s="120">
        <f>Tabela14[[#This Row],[COF_NUTSIII+MUN]]/Tabela14[[#This Row],[Total de Alunos]]*Tabela14[[#This Row],[TtAlunos_Secundário_CCH]]</f>
        <v>15697.244592461719</v>
      </c>
      <c r="W72" s="119">
        <f>Tabela14[[#This Row],[COF_MUN]]/Tabela14[[#This Row],[Total de Alunos]]*Tabela14[[#This Row],[TtAlunos_Secundário_prof]]</f>
        <v>0</v>
      </c>
      <c r="X72" s="119">
        <f>Tabela14[[#This Row],[COF_NUTSIII]]/Tabela14[[#This Row],[Total de Alunos]]*Tabela14[[#This Row],[TtAlunos_Secundário_prof]]</f>
        <v>3883.8543321554771</v>
      </c>
      <c r="Y72" s="120">
        <f>Tabela14[[#This Row],[COF_NUTSIII+MUN]]/Tabela14[[#This Row],[Total de Alunos]]*Tabela14[[#This Row],[TtAlunos_Secundário_prof]]</f>
        <v>3883.8543321554771</v>
      </c>
    </row>
    <row r="73" spans="1:25" x14ac:dyDescent="0.3">
      <c r="A73" s="76">
        <v>305</v>
      </c>
      <c r="B73" s="76" t="s">
        <v>350</v>
      </c>
      <c r="C73" s="76" t="s">
        <v>353</v>
      </c>
      <c r="D73" s="76" t="s">
        <v>408</v>
      </c>
      <c r="E73" s="76" t="s">
        <v>409</v>
      </c>
      <c r="F73" s="76" t="s">
        <v>338</v>
      </c>
      <c r="G73" s="76" t="s">
        <v>296</v>
      </c>
      <c r="H73" s="76" t="s">
        <v>463</v>
      </c>
      <c r="I73" s="76" t="s">
        <v>610</v>
      </c>
      <c r="J73" s="118">
        <v>0</v>
      </c>
      <c r="K73" s="119">
        <v>608447.2854545454</v>
      </c>
      <c r="L73" s="120">
        <f>Tabela14[[#This Row],[COF_MUN]]+Tabela14[[#This Row],[COF_NUTSIII]]</f>
        <v>608447.2854545454</v>
      </c>
      <c r="M73" s="129">
        <v>1285</v>
      </c>
      <c r="N73" s="129">
        <v>256</v>
      </c>
      <c r="O73" s="129">
        <v>249</v>
      </c>
      <c r="P73" s="130">
        <f>Tabela14[[#This Row],[TtAlunos_Básico]]+Tabela14[[#This Row],[TtAlunos_Secundário_CCH]]+Tabela14[[#This Row],[TtAlunos_Secundário_prof]]</f>
        <v>1790</v>
      </c>
      <c r="Q73" s="118">
        <f>Tabela14[[#This Row],[COF_MUN]]/Tabela14[[#This Row],[Total de Alunos]]*Tabela14[[#This Row],[TtAlunos_Básico]]</f>
        <v>0</v>
      </c>
      <c r="R73" s="119">
        <f>Tabela14[[#This Row],[COF_NUTSIII]]/Tabela14[[#This Row],[Total de Alunos]]*Tabela14[[#This Row],[TtAlunos_Básico]]</f>
        <v>436790.36972574907</v>
      </c>
      <c r="S73" s="120">
        <f>Tabela14[[#This Row],[COF_NUTSIII+MUN]]/Tabela14[[#This Row],[Total de Alunos]]*Tabela14[[#This Row],[TtAlunos_Básico]]</f>
        <v>436790.36972574907</v>
      </c>
      <c r="T73" s="119">
        <f>Tabela14[[#This Row],[COF_MUN]]/Tabela14[[#This Row],[Total de Alunos]]*Tabela14[[#This Row],[TtAlunos_Secundário_CCH]]</f>
        <v>0</v>
      </c>
      <c r="U73" s="119">
        <f>Tabela14[[#This Row],[COF_NUTSIII]]/Tabela14[[#This Row],[Total de Alunos]]*Tabela14[[#This Row],[TtAlunos_Secundário_CCH]]</f>
        <v>87018.159260538334</v>
      </c>
      <c r="V73" s="120">
        <f>Tabela14[[#This Row],[COF_NUTSIII+MUN]]/Tabela14[[#This Row],[Total de Alunos]]*Tabela14[[#This Row],[TtAlunos_Secundário_CCH]]</f>
        <v>87018.159260538334</v>
      </c>
      <c r="W73" s="119">
        <f>Tabela14[[#This Row],[COF_MUN]]/Tabela14[[#This Row],[Total de Alunos]]*Tabela14[[#This Row],[TtAlunos_Secundário_prof]]</f>
        <v>0</v>
      </c>
      <c r="X73" s="119">
        <f>Tabela14[[#This Row],[COF_NUTSIII]]/Tabela14[[#This Row],[Total de Alunos]]*Tabela14[[#This Row],[TtAlunos_Secundário_prof]]</f>
        <v>84638.756468257983</v>
      </c>
      <c r="Y73" s="120">
        <f>Tabela14[[#This Row],[COF_NUTSIII+MUN]]/Tabela14[[#This Row],[Total de Alunos]]*Tabela14[[#This Row],[TtAlunos_Secundário_prof]]</f>
        <v>84638.756468257983</v>
      </c>
    </row>
    <row r="74" spans="1:25" x14ac:dyDescent="0.3">
      <c r="A74" s="76">
        <v>1407</v>
      </c>
      <c r="B74" s="76" t="s">
        <v>350</v>
      </c>
      <c r="C74" s="76" t="s">
        <v>353</v>
      </c>
      <c r="D74" s="76" t="s">
        <v>354</v>
      </c>
      <c r="E74" s="76" t="s">
        <v>355</v>
      </c>
      <c r="F74" s="76" t="s">
        <v>332</v>
      </c>
      <c r="G74" s="76">
        <v>185</v>
      </c>
      <c r="H74" s="76" t="s">
        <v>532</v>
      </c>
      <c r="I74" s="76" t="s">
        <v>538</v>
      </c>
      <c r="J74" s="118">
        <v>0</v>
      </c>
      <c r="K74" s="119">
        <v>330088.81818181818</v>
      </c>
      <c r="L74" s="120">
        <f>Tabela14[[#This Row],[COF_MUN]]+Tabela14[[#This Row],[COF_NUTSIII]]</f>
        <v>330088.81818181818</v>
      </c>
      <c r="M74" s="129">
        <v>608</v>
      </c>
      <c r="N74" s="129">
        <v>121</v>
      </c>
      <c r="O74" s="129">
        <v>0</v>
      </c>
      <c r="P74" s="130">
        <f>Tabela14[[#This Row],[TtAlunos_Básico]]+Tabela14[[#This Row],[TtAlunos_Secundário_CCH]]+Tabela14[[#This Row],[TtAlunos_Secundário_prof]]</f>
        <v>729</v>
      </c>
      <c r="Q74" s="118">
        <f>Tabela14[[#This Row],[COF_MUN]]/Tabela14[[#This Row],[Total de Alunos]]*Tabela14[[#This Row],[TtAlunos_Básico]]</f>
        <v>0</v>
      </c>
      <c r="R74" s="119">
        <f>Tabela14[[#This Row],[COF_NUTSIII]]/Tabela14[[#This Row],[Total de Alunos]]*Tabela14[[#This Row],[TtAlunos_Básico]]</f>
        <v>275300.41351789498</v>
      </c>
      <c r="S74" s="120">
        <f>Tabela14[[#This Row],[COF_NUTSIII+MUN]]/Tabela14[[#This Row],[Total de Alunos]]*Tabela14[[#This Row],[TtAlunos_Básico]]</f>
        <v>275300.41351789498</v>
      </c>
      <c r="T74" s="119">
        <f>Tabela14[[#This Row],[COF_MUN]]/Tabela14[[#This Row],[Total de Alunos]]*Tabela14[[#This Row],[TtAlunos_Secundário_CCH]]</f>
        <v>0</v>
      </c>
      <c r="U74" s="119">
        <f>Tabela14[[#This Row],[COF_NUTSIII]]/Tabela14[[#This Row],[Total de Alunos]]*Tabela14[[#This Row],[TtAlunos_Secundário_CCH]]</f>
        <v>54788.404663923182</v>
      </c>
      <c r="V74" s="120">
        <f>Tabela14[[#This Row],[COF_NUTSIII+MUN]]/Tabela14[[#This Row],[Total de Alunos]]*Tabela14[[#This Row],[TtAlunos_Secundário_CCH]]</f>
        <v>54788.404663923182</v>
      </c>
      <c r="W74" s="119">
        <f>Tabela14[[#This Row],[COF_MUN]]/Tabela14[[#This Row],[Total de Alunos]]*Tabela14[[#This Row],[TtAlunos_Secundário_prof]]</f>
        <v>0</v>
      </c>
      <c r="X74" s="119">
        <f>Tabela14[[#This Row],[COF_NUTSIII]]/Tabela14[[#This Row],[Total de Alunos]]*Tabela14[[#This Row],[TtAlunos_Secundário_prof]]</f>
        <v>0</v>
      </c>
      <c r="Y74" s="120">
        <f>Tabela14[[#This Row],[COF_NUTSIII+MUN]]/Tabela14[[#This Row],[Total de Alunos]]*Tabela14[[#This Row],[TtAlunos_Secundário_prof]]</f>
        <v>0</v>
      </c>
    </row>
    <row r="75" spans="1:25" x14ac:dyDescent="0.3">
      <c r="A75" s="76">
        <v>1703</v>
      </c>
      <c r="B75" s="76" t="s">
        <v>350</v>
      </c>
      <c r="C75" s="76" t="s">
        <v>353</v>
      </c>
      <c r="D75" s="76" t="s">
        <v>408</v>
      </c>
      <c r="E75" s="76" t="s">
        <v>409</v>
      </c>
      <c r="F75" s="76" t="s">
        <v>323</v>
      </c>
      <c r="G75" s="76" t="s">
        <v>300</v>
      </c>
      <c r="H75" s="76" t="s">
        <v>420</v>
      </c>
      <c r="I75" s="76" t="s">
        <v>422</v>
      </c>
      <c r="J75" s="118">
        <v>1306605.97</v>
      </c>
      <c r="K75" s="119">
        <v>29750</v>
      </c>
      <c r="L75" s="120">
        <f>Tabela14[[#This Row],[COF_MUN]]+Tabela14[[#This Row],[COF_NUTSIII]]</f>
        <v>1336355.97</v>
      </c>
      <c r="M75" s="129">
        <v>2701</v>
      </c>
      <c r="N75" s="129">
        <v>871</v>
      </c>
      <c r="O75" s="129">
        <v>477</v>
      </c>
      <c r="P75" s="130">
        <f>Tabela14[[#This Row],[TtAlunos_Básico]]+Tabela14[[#This Row],[TtAlunos_Secundário_CCH]]+Tabela14[[#This Row],[TtAlunos_Secundário_prof]]</f>
        <v>4049</v>
      </c>
      <c r="Q75" s="118">
        <f>Tabela14[[#This Row],[COF_MUN]]/Tabela14[[#This Row],[Total de Alunos]]*Tabela14[[#This Row],[TtAlunos_Básico]]</f>
        <v>871608.47739441844</v>
      </c>
      <c r="R75" s="119">
        <f>Tabela14[[#This Row],[COF_NUTSIII]]/Tabela14[[#This Row],[Total de Alunos]]*Tabela14[[#This Row],[TtAlunos_Básico]]</f>
        <v>19845.579155347001</v>
      </c>
      <c r="S75" s="120">
        <f>Tabela14[[#This Row],[COF_NUTSIII+MUN]]/Tabela14[[#This Row],[Total de Alunos]]*Tabela14[[#This Row],[TtAlunos_Básico]]</f>
        <v>891454.05654976529</v>
      </c>
      <c r="T75" s="119">
        <f>Tabela14[[#This Row],[COF_MUN]]/Tabela14[[#This Row],[Total de Alunos]]*Tabela14[[#This Row],[TtAlunos_Secundário_CCH]]</f>
        <v>281070.33832304273</v>
      </c>
      <c r="U75" s="119">
        <f>Tabela14[[#This Row],[COF_NUTSIII]]/Tabela14[[#This Row],[Total de Alunos]]*Tabela14[[#This Row],[TtAlunos_Secundário_CCH]]</f>
        <v>6399.6665843418132</v>
      </c>
      <c r="V75" s="120">
        <f>Tabela14[[#This Row],[COF_NUTSIII+MUN]]/Tabela14[[#This Row],[Total de Alunos]]*Tabela14[[#This Row],[TtAlunos_Secundário_CCH]]</f>
        <v>287470.00490738451</v>
      </c>
      <c r="W75" s="119">
        <f>Tabela14[[#This Row],[COF_MUN]]/Tabela14[[#This Row],[Total de Alunos]]*Tabela14[[#This Row],[TtAlunos_Secundário_prof]]</f>
        <v>153927.15428253892</v>
      </c>
      <c r="X75" s="119">
        <f>Tabela14[[#This Row],[COF_NUTSIII]]/Tabela14[[#This Row],[Total de Alunos]]*Tabela14[[#This Row],[TtAlunos_Secundário_prof]]</f>
        <v>3504.7542603111879</v>
      </c>
      <c r="Y75" s="120">
        <f>Tabela14[[#This Row],[COF_NUTSIII+MUN]]/Tabela14[[#This Row],[Total de Alunos]]*Tabela14[[#This Row],[TtAlunos_Secundário_prof]]</f>
        <v>157431.90854285008</v>
      </c>
    </row>
    <row r="76" spans="1:25" x14ac:dyDescent="0.3">
      <c r="A76" s="76">
        <v>1804</v>
      </c>
      <c r="B76" s="76" t="s">
        <v>350</v>
      </c>
      <c r="C76" s="76" t="s">
        <v>353</v>
      </c>
      <c r="D76" s="76" t="s">
        <v>408</v>
      </c>
      <c r="E76" s="76" t="s">
        <v>409</v>
      </c>
      <c r="F76" s="76" t="s">
        <v>338</v>
      </c>
      <c r="G76" s="76" t="s">
        <v>296</v>
      </c>
      <c r="H76" s="76" t="s">
        <v>513</v>
      </c>
      <c r="I76" s="76" t="s">
        <v>611</v>
      </c>
      <c r="J76" s="118">
        <v>0</v>
      </c>
      <c r="K76" s="119">
        <v>608447.2854545454</v>
      </c>
      <c r="L76" s="120">
        <f>Tabela14[[#This Row],[COF_MUN]]+Tabela14[[#This Row],[COF_NUTSIII]]</f>
        <v>608447.2854545454</v>
      </c>
      <c r="M76" s="129">
        <v>1380</v>
      </c>
      <c r="N76" s="129">
        <v>239</v>
      </c>
      <c r="O76" s="129">
        <v>338</v>
      </c>
      <c r="P76" s="130">
        <f>Tabela14[[#This Row],[TtAlunos_Básico]]+Tabela14[[#This Row],[TtAlunos_Secundário_CCH]]+Tabela14[[#This Row],[TtAlunos_Secundário_prof]]</f>
        <v>1957</v>
      </c>
      <c r="Q76" s="118">
        <f>Tabela14[[#This Row],[COF_MUN]]/Tabela14[[#This Row],[Total de Alunos]]*Tabela14[[#This Row],[TtAlunos_Básico]]</f>
        <v>0</v>
      </c>
      <c r="R76" s="119">
        <f>Tabela14[[#This Row],[COF_NUTSIII]]/Tabela14[[#This Row],[Total de Alunos]]*Tabela14[[#This Row],[TtAlunos_Básico]]</f>
        <v>429053.27231848374</v>
      </c>
      <c r="S76" s="120">
        <f>Tabela14[[#This Row],[COF_NUTSIII+MUN]]/Tabela14[[#This Row],[Total de Alunos]]*Tabela14[[#This Row],[TtAlunos_Básico]]</f>
        <v>429053.27231848374</v>
      </c>
      <c r="T76" s="119">
        <f>Tabela14[[#This Row],[COF_MUN]]/Tabela14[[#This Row],[Total de Alunos]]*Tabela14[[#This Row],[TtAlunos_Secundário_CCH]]</f>
        <v>0</v>
      </c>
      <c r="U76" s="119">
        <f>Tabela14[[#This Row],[COF_NUTSIII]]/Tabela14[[#This Row],[Total de Alunos]]*Tabela14[[#This Row],[TtAlunos_Secundário_CCH]]</f>
        <v>74307.052234867835</v>
      </c>
      <c r="V76" s="120">
        <f>Tabela14[[#This Row],[COF_NUTSIII+MUN]]/Tabela14[[#This Row],[Total de Alunos]]*Tabela14[[#This Row],[TtAlunos_Secundário_CCH]]</f>
        <v>74307.052234867835</v>
      </c>
      <c r="W76" s="119">
        <f>Tabela14[[#This Row],[COF_MUN]]/Tabela14[[#This Row],[Total de Alunos]]*Tabela14[[#This Row],[TtAlunos_Secundário_prof]]</f>
        <v>0</v>
      </c>
      <c r="X76" s="119">
        <f>Tabela14[[#This Row],[COF_NUTSIII]]/Tabela14[[#This Row],[Total de Alunos]]*Tabela14[[#This Row],[TtAlunos_Secundário_prof]]</f>
        <v>105086.96090119384</v>
      </c>
      <c r="Y76" s="120">
        <f>Tabela14[[#This Row],[COF_NUTSIII+MUN]]/Tabela14[[#This Row],[Total de Alunos]]*Tabela14[[#This Row],[TtAlunos_Secundário_prof]]</f>
        <v>105086.96090119384</v>
      </c>
    </row>
    <row r="77" spans="1:25" x14ac:dyDescent="0.3">
      <c r="A77" s="76">
        <v>603</v>
      </c>
      <c r="B77" s="76" t="s">
        <v>350</v>
      </c>
      <c r="C77" s="76" t="s">
        <v>353</v>
      </c>
      <c r="D77" s="76" t="s">
        <v>484</v>
      </c>
      <c r="E77" s="76" t="s">
        <v>485</v>
      </c>
      <c r="F77" s="76" t="s">
        <v>336</v>
      </c>
      <c r="G77" s="76" t="s">
        <v>314</v>
      </c>
      <c r="H77" s="76" t="s">
        <v>579</v>
      </c>
      <c r="I77" s="76" t="s">
        <v>579</v>
      </c>
      <c r="J77" s="118">
        <v>0</v>
      </c>
      <c r="K77" s="119">
        <v>331258.91315789474</v>
      </c>
      <c r="L77" s="120">
        <f>Tabela14[[#This Row],[COF_MUN]]+Tabela14[[#This Row],[COF_NUTSIII]]</f>
        <v>331258.91315789474</v>
      </c>
      <c r="M77" s="129">
        <v>11828</v>
      </c>
      <c r="N77" s="129">
        <v>3737</v>
      </c>
      <c r="O77" s="129">
        <v>1774</v>
      </c>
      <c r="P77" s="130">
        <f>Tabela14[[#This Row],[TtAlunos_Básico]]+Tabela14[[#This Row],[TtAlunos_Secundário_CCH]]+Tabela14[[#This Row],[TtAlunos_Secundário_prof]]</f>
        <v>17339</v>
      </c>
      <c r="Q77" s="118">
        <f>Tabela14[[#This Row],[COF_MUN]]/Tabela14[[#This Row],[Total de Alunos]]*Tabela14[[#This Row],[TtAlunos_Básico]]</f>
        <v>0</v>
      </c>
      <c r="R77" s="119">
        <f>Tabela14[[#This Row],[COF_NUTSIII]]/Tabela14[[#This Row],[Total de Alunos]]*Tabela14[[#This Row],[TtAlunos_Básico]]</f>
        <v>225972.11055029582</v>
      </c>
      <c r="S77" s="120">
        <f>Tabela14[[#This Row],[COF_NUTSIII+MUN]]/Tabela14[[#This Row],[Total de Alunos]]*Tabela14[[#This Row],[TtAlunos_Básico]]</f>
        <v>225972.11055029582</v>
      </c>
      <c r="T77" s="119">
        <f>Tabela14[[#This Row],[COF_MUN]]/Tabela14[[#This Row],[Total de Alunos]]*Tabela14[[#This Row],[TtAlunos_Secundário_CCH]]</f>
        <v>0</v>
      </c>
      <c r="U77" s="119">
        <f>Tabela14[[#This Row],[COF_NUTSIII]]/Tabela14[[#This Row],[Total de Alunos]]*Tabela14[[#This Row],[TtAlunos_Secundário_CCH]]</f>
        <v>71394.806994120343</v>
      </c>
      <c r="V77" s="120">
        <f>Tabela14[[#This Row],[COF_NUTSIII+MUN]]/Tabela14[[#This Row],[Total de Alunos]]*Tabela14[[#This Row],[TtAlunos_Secundário_CCH]]</f>
        <v>71394.806994120343</v>
      </c>
      <c r="W77" s="119">
        <f>Tabela14[[#This Row],[COF_MUN]]/Tabela14[[#This Row],[Total de Alunos]]*Tabela14[[#This Row],[TtAlunos_Secundário_prof]]</f>
        <v>0</v>
      </c>
      <c r="X77" s="119">
        <f>Tabela14[[#This Row],[COF_NUTSIII]]/Tabela14[[#This Row],[Total de Alunos]]*Tabela14[[#This Row],[TtAlunos_Secundário_prof]]</f>
        <v>33891.99561347859</v>
      </c>
      <c r="Y77" s="120">
        <f>Tabela14[[#This Row],[COF_NUTSIII+MUN]]/Tabela14[[#This Row],[Total de Alunos]]*Tabela14[[#This Row],[TtAlunos_Secundário_prof]]</f>
        <v>33891.99561347859</v>
      </c>
    </row>
    <row r="78" spans="1:25" x14ac:dyDescent="0.3">
      <c r="A78" s="76">
        <v>604</v>
      </c>
      <c r="B78" s="76" t="s">
        <v>350</v>
      </c>
      <c r="C78" s="76" t="s">
        <v>353</v>
      </c>
      <c r="D78" s="76" t="s">
        <v>484</v>
      </c>
      <c r="E78" s="76" t="s">
        <v>485</v>
      </c>
      <c r="F78" s="76" t="s">
        <v>336</v>
      </c>
      <c r="G78" s="76" t="s">
        <v>314</v>
      </c>
      <c r="H78" s="76" t="s">
        <v>579</v>
      </c>
      <c r="I78" s="76" t="s">
        <v>582</v>
      </c>
      <c r="J78" s="118">
        <v>0</v>
      </c>
      <c r="K78" s="119">
        <v>331258.91315789474</v>
      </c>
      <c r="L78" s="120">
        <f>Tabela14[[#This Row],[COF_MUN]]+Tabela14[[#This Row],[COF_NUTSIII]]</f>
        <v>331258.91315789474</v>
      </c>
      <c r="M78" s="129">
        <v>1287</v>
      </c>
      <c r="N78" s="129">
        <v>280</v>
      </c>
      <c r="O78" s="129">
        <v>50</v>
      </c>
      <c r="P78" s="130">
        <f>Tabela14[[#This Row],[TtAlunos_Básico]]+Tabela14[[#This Row],[TtAlunos_Secundário_CCH]]+Tabela14[[#This Row],[TtAlunos_Secundário_prof]]</f>
        <v>1617</v>
      </c>
      <c r="Q78" s="118">
        <f>Tabela14[[#This Row],[COF_MUN]]/Tabela14[[#This Row],[Total de Alunos]]*Tabela14[[#This Row],[TtAlunos_Básico]]</f>
        <v>0</v>
      </c>
      <c r="R78" s="119">
        <f>Tabela14[[#This Row],[COF_NUTSIII]]/Tabela14[[#This Row],[Total de Alunos]]*Tabela14[[#This Row],[TtAlunos_Básico]]</f>
        <v>263655.05332975299</v>
      </c>
      <c r="S78" s="120">
        <f>Tabela14[[#This Row],[COF_NUTSIII+MUN]]/Tabela14[[#This Row],[Total de Alunos]]*Tabela14[[#This Row],[TtAlunos_Básico]]</f>
        <v>263655.05332975299</v>
      </c>
      <c r="T78" s="119">
        <f>Tabela14[[#This Row],[COF_MUN]]/Tabela14[[#This Row],[Total de Alunos]]*Tabela14[[#This Row],[TtAlunos_Secundário_CCH]]</f>
        <v>0</v>
      </c>
      <c r="U78" s="119">
        <f>Tabela14[[#This Row],[COF_NUTSIII]]/Tabela14[[#This Row],[Total de Alunos]]*Tabela14[[#This Row],[TtAlunos_Secundário_CCH]]</f>
        <v>57360.850763271817</v>
      </c>
      <c r="V78" s="120">
        <f>Tabela14[[#This Row],[COF_NUTSIII+MUN]]/Tabela14[[#This Row],[Total de Alunos]]*Tabela14[[#This Row],[TtAlunos_Secundário_CCH]]</f>
        <v>57360.850763271817</v>
      </c>
      <c r="W78" s="119">
        <f>Tabela14[[#This Row],[COF_MUN]]/Tabela14[[#This Row],[Total de Alunos]]*Tabela14[[#This Row],[TtAlunos_Secundário_prof]]</f>
        <v>0</v>
      </c>
      <c r="X78" s="119">
        <f>Tabela14[[#This Row],[COF_NUTSIII]]/Tabela14[[#This Row],[Total de Alunos]]*Tabela14[[#This Row],[TtAlunos_Secundário_prof]]</f>
        <v>10243.009064869968</v>
      </c>
      <c r="Y78" s="120">
        <f>Tabela14[[#This Row],[COF_NUTSIII+MUN]]/Tabela14[[#This Row],[Total de Alunos]]*Tabela14[[#This Row],[TtAlunos_Secundário_prof]]</f>
        <v>10243.009064869968</v>
      </c>
    </row>
    <row r="79" spans="1:25" x14ac:dyDescent="0.3">
      <c r="A79" s="76">
        <v>1408</v>
      </c>
      <c r="B79" s="76" t="s">
        <v>350</v>
      </c>
      <c r="C79" s="76" t="s">
        <v>353</v>
      </c>
      <c r="D79" s="76" t="s">
        <v>484</v>
      </c>
      <c r="E79" s="76" t="s">
        <v>485</v>
      </c>
      <c r="F79" s="76" t="s">
        <v>333</v>
      </c>
      <c r="G79" s="76" t="s">
        <v>308</v>
      </c>
      <c r="H79" s="76" t="s">
        <v>532</v>
      </c>
      <c r="I79" s="76" t="s">
        <v>545</v>
      </c>
      <c r="J79" s="118">
        <v>0</v>
      </c>
      <c r="K79" s="119">
        <v>292092.53769230773</v>
      </c>
      <c r="L79" s="120">
        <f>Tabela14[[#This Row],[COF_MUN]]+Tabela14[[#This Row],[COF_NUTSIII]]</f>
        <v>292092.53769230773</v>
      </c>
      <c r="M79" s="129">
        <v>437</v>
      </c>
      <c r="N79" s="129">
        <v>80</v>
      </c>
      <c r="O79" s="129">
        <v>0</v>
      </c>
      <c r="P79" s="130">
        <f>Tabela14[[#This Row],[TtAlunos_Básico]]+Tabela14[[#This Row],[TtAlunos_Secundário_CCH]]+Tabela14[[#This Row],[TtAlunos_Secundário_prof]]</f>
        <v>517</v>
      </c>
      <c r="Q79" s="118">
        <f>Tabela14[[#This Row],[COF_MUN]]/Tabela14[[#This Row],[Total de Alunos]]*Tabela14[[#This Row],[TtAlunos_Básico]]</f>
        <v>0</v>
      </c>
      <c r="R79" s="119">
        <f>Tabela14[[#This Row],[COF_NUTSIII]]/Tabela14[[#This Row],[Total de Alunos]]*Tabela14[[#This Row],[TtAlunos_Básico]]</f>
        <v>246894.46609581911</v>
      </c>
      <c r="S79" s="120">
        <f>Tabela14[[#This Row],[COF_NUTSIII+MUN]]/Tabela14[[#This Row],[Total de Alunos]]*Tabela14[[#This Row],[TtAlunos_Básico]]</f>
        <v>246894.46609581911</v>
      </c>
      <c r="T79" s="119">
        <f>Tabela14[[#This Row],[COF_MUN]]/Tabela14[[#This Row],[Total de Alunos]]*Tabela14[[#This Row],[TtAlunos_Secundário_CCH]]</f>
        <v>0</v>
      </c>
      <c r="U79" s="119">
        <f>Tabela14[[#This Row],[COF_NUTSIII]]/Tabela14[[#This Row],[Total de Alunos]]*Tabela14[[#This Row],[TtAlunos_Secundário_CCH]]</f>
        <v>45198.071596488626</v>
      </c>
      <c r="V79" s="120">
        <f>Tabela14[[#This Row],[COF_NUTSIII+MUN]]/Tabela14[[#This Row],[Total de Alunos]]*Tabela14[[#This Row],[TtAlunos_Secundário_CCH]]</f>
        <v>45198.071596488626</v>
      </c>
      <c r="W79" s="119">
        <f>Tabela14[[#This Row],[COF_MUN]]/Tabela14[[#This Row],[Total de Alunos]]*Tabela14[[#This Row],[TtAlunos_Secundário_prof]]</f>
        <v>0</v>
      </c>
      <c r="X79" s="119">
        <f>Tabela14[[#This Row],[COF_NUTSIII]]/Tabela14[[#This Row],[Total de Alunos]]*Tabela14[[#This Row],[TtAlunos_Secundário_prof]]</f>
        <v>0</v>
      </c>
      <c r="Y79" s="120">
        <f>Tabela14[[#This Row],[COF_NUTSIII+MUN]]/Tabela14[[#This Row],[Total de Alunos]]*Tabela14[[#This Row],[TtAlunos_Secundário_prof]]</f>
        <v>0</v>
      </c>
    </row>
    <row r="80" spans="1:25" x14ac:dyDescent="0.3">
      <c r="A80" s="76">
        <v>1409</v>
      </c>
      <c r="B80" s="76" t="s">
        <v>350</v>
      </c>
      <c r="C80" s="76" t="s">
        <v>353</v>
      </c>
      <c r="D80" s="76" t="s">
        <v>354</v>
      </c>
      <c r="E80" s="76" t="s">
        <v>355</v>
      </c>
      <c r="F80" s="76" t="s">
        <v>332</v>
      </c>
      <c r="G80" s="76">
        <v>185</v>
      </c>
      <c r="H80" s="76" t="s">
        <v>532</v>
      </c>
      <c r="I80" s="76" t="s">
        <v>539</v>
      </c>
      <c r="J80" s="118">
        <v>0</v>
      </c>
      <c r="K80" s="119">
        <v>330088.81818181818</v>
      </c>
      <c r="L80" s="120">
        <f>Tabela14[[#This Row],[COF_MUN]]+Tabela14[[#This Row],[COF_NUTSIII]]</f>
        <v>330088.81818181818</v>
      </c>
      <c r="M80" s="129">
        <v>1263</v>
      </c>
      <c r="N80" s="129">
        <v>286</v>
      </c>
      <c r="O80" s="129">
        <v>146</v>
      </c>
      <c r="P80" s="130">
        <f>Tabela14[[#This Row],[TtAlunos_Básico]]+Tabela14[[#This Row],[TtAlunos_Secundário_CCH]]+Tabela14[[#This Row],[TtAlunos_Secundário_prof]]</f>
        <v>1695</v>
      </c>
      <c r="Q80" s="118">
        <f>Tabela14[[#This Row],[COF_MUN]]/Tabela14[[#This Row],[Total de Alunos]]*Tabela14[[#This Row],[TtAlunos_Básico]]</f>
        <v>0</v>
      </c>
      <c r="R80" s="119">
        <f>Tabela14[[#This Row],[COF_NUTSIII]]/Tabela14[[#This Row],[Total de Alunos]]*Tabela14[[#This Row],[TtAlunos_Básico]]</f>
        <v>245959.98664521318</v>
      </c>
      <c r="S80" s="120">
        <f>Tabela14[[#This Row],[COF_NUTSIII+MUN]]/Tabela14[[#This Row],[Total de Alunos]]*Tabela14[[#This Row],[TtAlunos_Básico]]</f>
        <v>245959.98664521318</v>
      </c>
      <c r="T80" s="119">
        <f>Tabela14[[#This Row],[COF_MUN]]/Tabela14[[#This Row],[Total de Alunos]]*Tabela14[[#This Row],[TtAlunos_Secundário_CCH]]</f>
        <v>0</v>
      </c>
      <c r="U80" s="119">
        <f>Tabela14[[#This Row],[COF_NUTSIII]]/Tabela14[[#This Row],[Total de Alunos]]*Tabela14[[#This Row],[TtAlunos_Secundário_CCH]]</f>
        <v>55696.402359882006</v>
      </c>
      <c r="V80" s="120">
        <f>Tabela14[[#This Row],[COF_NUTSIII+MUN]]/Tabela14[[#This Row],[Total de Alunos]]*Tabela14[[#This Row],[TtAlunos_Secundário_CCH]]</f>
        <v>55696.402359882006</v>
      </c>
      <c r="W80" s="119">
        <f>Tabela14[[#This Row],[COF_MUN]]/Tabela14[[#This Row],[Total de Alunos]]*Tabela14[[#This Row],[TtAlunos_Secundário_prof]]</f>
        <v>0</v>
      </c>
      <c r="X80" s="119">
        <f>Tabela14[[#This Row],[COF_NUTSIII]]/Tabela14[[#This Row],[Total de Alunos]]*Tabela14[[#This Row],[TtAlunos_Secundário_prof]]</f>
        <v>28432.429176722981</v>
      </c>
      <c r="Y80" s="120">
        <f>Tabela14[[#This Row],[COF_NUTSIII+MUN]]/Tabela14[[#This Row],[Total de Alunos]]*Tabela14[[#This Row],[TtAlunos_Secundário_prof]]</f>
        <v>28432.429176722981</v>
      </c>
    </row>
    <row r="81" spans="1:25" x14ac:dyDescent="0.3">
      <c r="A81" s="76">
        <v>503</v>
      </c>
      <c r="B81" s="76" t="s">
        <v>350</v>
      </c>
      <c r="C81" s="76" t="s">
        <v>353</v>
      </c>
      <c r="D81" s="76" t="s">
        <v>484</v>
      </c>
      <c r="E81" s="76" t="s">
        <v>485</v>
      </c>
      <c r="F81" s="76" t="s">
        <v>329</v>
      </c>
      <c r="G81" s="76" t="s">
        <v>312</v>
      </c>
      <c r="H81" s="76" t="s">
        <v>486</v>
      </c>
      <c r="I81" s="76" t="s">
        <v>496</v>
      </c>
      <c r="J81" s="118">
        <v>0</v>
      </c>
      <c r="K81" s="119">
        <v>91594.23133333333</v>
      </c>
      <c r="L81" s="120">
        <f>Tabela14[[#This Row],[COF_MUN]]+Tabela14[[#This Row],[COF_NUTSIII]]</f>
        <v>91594.23133333333</v>
      </c>
      <c r="M81" s="129">
        <v>3331</v>
      </c>
      <c r="N81" s="129">
        <v>858</v>
      </c>
      <c r="O81" s="129">
        <v>605</v>
      </c>
      <c r="P81" s="130">
        <f>Tabela14[[#This Row],[TtAlunos_Básico]]+Tabela14[[#This Row],[TtAlunos_Secundário_CCH]]+Tabela14[[#This Row],[TtAlunos_Secundário_prof]]</f>
        <v>4794</v>
      </c>
      <c r="Q81" s="118">
        <f>Tabela14[[#This Row],[COF_MUN]]/Tabela14[[#This Row],[Total de Alunos]]*Tabela14[[#This Row],[TtAlunos_Básico]]</f>
        <v>0</v>
      </c>
      <c r="R81" s="119">
        <f>Tabela14[[#This Row],[COF_NUTSIII]]/Tabela14[[#This Row],[Total de Alunos]]*Tabela14[[#This Row],[TtAlunos_Básico]]</f>
        <v>63642.132785009031</v>
      </c>
      <c r="S81" s="120">
        <f>Tabela14[[#This Row],[COF_NUTSIII+MUN]]/Tabela14[[#This Row],[Total de Alunos]]*Tabela14[[#This Row],[TtAlunos_Básico]]</f>
        <v>63642.132785009031</v>
      </c>
      <c r="T81" s="119">
        <f>Tabela14[[#This Row],[COF_MUN]]/Tabela14[[#This Row],[Total de Alunos]]*Tabela14[[#This Row],[TtAlunos_Secundário_CCH]]</f>
        <v>0</v>
      </c>
      <c r="U81" s="119">
        <f>Tabela14[[#This Row],[COF_NUTSIII]]/Tabela14[[#This Row],[Total de Alunos]]*Tabela14[[#This Row],[TtAlunos_Secundário_CCH]]</f>
        <v>16392.960050896952</v>
      </c>
      <c r="V81" s="120">
        <f>Tabela14[[#This Row],[COF_NUTSIII+MUN]]/Tabela14[[#This Row],[Total de Alunos]]*Tabela14[[#This Row],[TtAlunos_Secundário_CCH]]</f>
        <v>16392.960050896952</v>
      </c>
      <c r="W81" s="119">
        <f>Tabela14[[#This Row],[COF_MUN]]/Tabela14[[#This Row],[Total de Alunos]]*Tabela14[[#This Row],[TtAlunos_Secundário_prof]]</f>
        <v>0</v>
      </c>
      <c r="X81" s="119">
        <f>Tabela14[[#This Row],[COF_NUTSIII]]/Tabela14[[#This Row],[Total de Alunos]]*Tabela14[[#This Row],[TtAlunos_Secundário_prof]]</f>
        <v>11559.138497427339</v>
      </c>
      <c r="Y81" s="120">
        <f>Tabela14[[#This Row],[COF_NUTSIII+MUN]]/Tabela14[[#This Row],[Total de Alunos]]*Tabela14[[#This Row],[TtAlunos_Secundário_prof]]</f>
        <v>11559.138497427339</v>
      </c>
    </row>
    <row r="82" spans="1:25" x14ac:dyDescent="0.3">
      <c r="A82" s="76">
        <v>1206</v>
      </c>
      <c r="B82" s="76" t="s">
        <v>350</v>
      </c>
      <c r="C82" s="76" t="s">
        <v>353</v>
      </c>
      <c r="D82" s="76" t="s">
        <v>354</v>
      </c>
      <c r="E82" s="76" t="s">
        <v>355</v>
      </c>
      <c r="F82" s="76" t="s">
        <v>322</v>
      </c>
      <c r="G82" s="76">
        <v>186</v>
      </c>
      <c r="H82" s="76" t="s">
        <v>393</v>
      </c>
      <c r="I82" s="76" t="s">
        <v>399</v>
      </c>
      <c r="J82" s="118">
        <v>296644.03999999998</v>
      </c>
      <c r="K82" s="119">
        <v>30017.989999999998</v>
      </c>
      <c r="L82" s="120">
        <f>Tabela14[[#This Row],[COF_MUN]]+Tabela14[[#This Row],[COF_NUTSIII]]</f>
        <v>326662.02999999997</v>
      </c>
      <c r="M82" s="129">
        <v>190</v>
      </c>
      <c r="N82" s="129"/>
      <c r="O82" s="129">
        <v>60</v>
      </c>
      <c r="P82" s="130">
        <f>Tabela14[[#This Row],[TtAlunos_Básico]]+Tabela14[[#This Row],[TtAlunos_Secundário_CCH]]+Tabela14[[#This Row],[TtAlunos_Secundário_prof]]</f>
        <v>250</v>
      </c>
      <c r="Q82" s="118">
        <f>Tabela14[[#This Row],[COF_MUN]]/Tabela14[[#This Row],[Total de Alunos]]*Tabela14[[#This Row],[TtAlunos_Básico]]</f>
        <v>225449.47039999996</v>
      </c>
      <c r="R82" s="119">
        <f>Tabela14[[#This Row],[COF_NUTSIII]]/Tabela14[[#This Row],[Total de Alunos]]*Tabela14[[#This Row],[TtAlunos_Básico]]</f>
        <v>22813.672399999999</v>
      </c>
      <c r="S82" s="120">
        <f>Tabela14[[#This Row],[COF_NUTSIII+MUN]]/Tabela14[[#This Row],[Total de Alunos]]*Tabela14[[#This Row],[TtAlunos_Básico]]</f>
        <v>248263.14279999997</v>
      </c>
      <c r="T82" s="119">
        <f>Tabela14[[#This Row],[COF_MUN]]/Tabela14[[#This Row],[Total de Alunos]]*Tabela14[[#This Row],[TtAlunos_Secundário_CCH]]</f>
        <v>0</v>
      </c>
      <c r="U82" s="119">
        <f>Tabela14[[#This Row],[COF_NUTSIII]]/Tabela14[[#This Row],[Total de Alunos]]*Tabela14[[#This Row],[TtAlunos_Secundário_CCH]]</f>
        <v>0</v>
      </c>
      <c r="V82" s="120">
        <f>Tabela14[[#This Row],[COF_NUTSIII+MUN]]/Tabela14[[#This Row],[Total de Alunos]]*Tabela14[[#This Row],[TtAlunos_Secundário_CCH]]</f>
        <v>0</v>
      </c>
      <c r="W82" s="119">
        <f>Tabela14[[#This Row],[COF_MUN]]/Tabela14[[#This Row],[Total de Alunos]]*Tabela14[[#This Row],[TtAlunos_Secundário_prof]]</f>
        <v>71194.569599999988</v>
      </c>
      <c r="X82" s="119">
        <f>Tabela14[[#This Row],[COF_NUTSIII]]/Tabela14[[#This Row],[Total de Alunos]]*Tabela14[[#This Row],[TtAlunos_Secundário_prof]]</f>
        <v>7204.3175999999994</v>
      </c>
      <c r="Y82" s="120">
        <f>Tabela14[[#This Row],[COF_NUTSIII+MUN]]/Tabela14[[#This Row],[Total de Alunos]]*Tabela14[[#This Row],[TtAlunos_Secundário_prof]]</f>
        <v>78398.887199999997</v>
      </c>
    </row>
    <row r="83" spans="1:25" x14ac:dyDescent="0.3">
      <c r="A83" s="76">
        <v>207</v>
      </c>
      <c r="B83" s="76" t="s">
        <v>350</v>
      </c>
      <c r="C83" s="76" t="s">
        <v>353</v>
      </c>
      <c r="D83" s="76" t="s">
        <v>354</v>
      </c>
      <c r="E83" s="76" t="s">
        <v>355</v>
      </c>
      <c r="F83" s="76" t="s">
        <v>327</v>
      </c>
      <c r="G83" s="76">
        <v>184</v>
      </c>
      <c r="H83" s="76" t="s">
        <v>373</v>
      </c>
      <c r="I83" s="76" t="s">
        <v>477</v>
      </c>
      <c r="J83" s="118">
        <v>97750</v>
      </c>
      <c r="K83" s="119">
        <v>58442.553846153845</v>
      </c>
      <c r="L83" s="120">
        <f>Tabela14[[#This Row],[COF_MUN]]+Tabela14[[#This Row],[COF_NUTSIII]]</f>
        <v>156192.55384615384</v>
      </c>
      <c r="M83" s="129">
        <v>352</v>
      </c>
      <c r="N83" s="129"/>
      <c r="O83" s="129">
        <v>120</v>
      </c>
      <c r="P83" s="130">
        <f>Tabela14[[#This Row],[TtAlunos_Básico]]+Tabela14[[#This Row],[TtAlunos_Secundário_CCH]]+Tabela14[[#This Row],[TtAlunos_Secundário_prof]]</f>
        <v>472</v>
      </c>
      <c r="Q83" s="118">
        <f>Tabela14[[#This Row],[COF_MUN]]/Tabela14[[#This Row],[Total de Alunos]]*Tabela14[[#This Row],[TtAlunos_Básico]]</f>
        <v>72898.305084745763</v>
      </c>
      <c r="R83" s="119">
        <f>Tabela14[[#This Row],[COF_NUTSIII]]/Tabela14[[#This Row],[Total de Alunos]]*Tabela14[[#This Row],[TtAlunos_Básico]]</f>
        <v>43584.277444589308</v>
      </c>
      <c r="S83" s="120">
        <f>Tabela14[[#This Row],[COF_NUTSIII+MUN]]/Tabela14[[#This Row],[Total de Alunos]]*Tabela14[[#This Row],[TtAlunos_Básico]]</f>
        <v>116482.58252933506</v>
      </c>
      <c r="T83" s="119">
        <f>Tabela14[[#This Row],[COF_MUN]]/Tabela14[[#This Row],[Total de Alunos]]*Tabela14[[#This Row],[TtAlunos_Secundário_CCH]]</f>
        <v>0</v>
      </c>
      <c r="U83" s="119">
        <f>Tabela14[[#This Row],[COF_NUTSIII]]/Tabela14[[#This Row],[Total de Alunos]]*Tabela14[[#This Row],[TtAlunos_Secundário_CCH]]</f>
        <v>0</v>
      </c>
      <c r="V83" s="120">
        <f>Tabela14[[#This Row],[COF_NUTSIII+MUN]]/Tabela14[[#This Row],[Total de Alunos]]*Tabela14[[#This Row],[TtAlunos_Secundário_CCH]]</f>
        <v>0</v>
      </c>
      <c r="W83" s="119">
        <f>Tabela14[[#This Row],[COF_MUN]]/Tabela14[[#This Row],[Total de Alunos]]*Tabela14[[#This Row],[TtAlunos_Secundário_prof]]</f>
        <v>24851.694915254237</v>
      </c>
      <c r="X83" s="119">
        <f>Tabela14[[#This Row],[COF_NUTSIII]]/Tabela14[[#This Row],[Total de Alunos]]*Tabela14[[#This Row],[TtAlunos_Secundário_prof]]</f>
        <v>14858.276401564537</v>
      </c>
      <c r="Y83" s="120">
        <f>Tabela14[[#This Row],[COF_NUTSIII+MUN]]/Tabela14[[#This Row],[Total de Alunos]]*Tabela14[[#This Row],[TtAlunos_Secundário_prof]]</f>
        <v>39709.971316818774</v>
      </c>
    </row>
    <row r="84" spans="1:25" x14ac:dyDescent="0.3">
      <c r="A84" s="76">
        <v>1207</v>
      </c>
      <c r="B84" s="76" t="s">
        <v>350</v>
      </c>
      <c r="C84" s="76" t="s">
        <v>353</v>
      </c>
      <c r="D84" s="76" t="s">
        <v>354</v>
      </c>
      <c r="E84" s="76" t="s">
        <v>355</v>
      </c>
      <c r="F84" s="76" t="s">
        <v>322</v>
      </c>
      <c r="G84" s="76">
        <v>186</v>
      </c>
      <c r="H84" s="76" t="s">
        <v>393</v>
      </c>
      <c r="I84" s="76" t="s">
        <v>400</v>
      </c>
      <c r="J84" s="118">
        <v>596780.74</v>
      </c>
      <c r="K84" s="119">
        <v>30017.989999999998</v>
      </c>
      <c r="L84" s="120">
        <f>Tabela14[[#This Row],[COF_MUN]]+Tabela14[[#This Row],[COF_NUTSIII]]</f>
        <v>626798.73</v>
      </c>
      <c r="M84" s="129">
        <v>2067</v>
      </c>
      <c r="N84" s="129">
        <v>447</v>
      </c>
      <c r="O84" s="129">
        <v>252</v>
      </c>
      <c r="P84" s="130">
        <f>Tabela14[[#This Row],[TtAlunos_Básico]]+Tabela14[[#This Row],[TtAlunos_Secundário_CCH]]+Tabela14[[#This Row],[TtAlunos_Secundário_prof]]</f>
        <v>2766</v>
      </c>
      <c r="Q84" s="118">
        <f>Tabela14[[#This Row],[COF_MUN]]/Tabela14[[#This Row],[Total de Alunos]]*Tabela14[[#This Row],[TtAlunos_Básico]]</f>
        <v>445967.38596529281</v>
      </c>
      <c r="R84" s="119">
        <f>Tabela14[[#This Row],[COF_NUTSIII]]/Tabela14[[#This Row],[Total de Alunos]]*Tabela14[[#This Row],[TtAlunos_Básico]]</f>
        <v>22432.098817787417</v>
      </c>
      <c r="S84" s="120">
        <f>Tabela14[[#This Row],[COF_NUTSIII+MUN]]/Tabela14[[#This Row],[Total de Alunos]]*Tabela14[[#This Row],[TtAlunos_Básico]]</f>
        <v>468399.48478308023</v>
      </c>
      <c r="T84" s="119">
        <f>Tabela14[[#This Row],[COF_MUN]]/Tabela14[[#This Row],[Total de Alunos]]*Tabela14[[#This Row],[TtAlunos_Secundário_CCH]]</f>
        <v>96442.874468546637</v>
      </c>
      <c r="U84" s="119">
        <f>Tabela14[[#This Row],[COF_NUTSIII]]/Tabela14[[#This Row],[Total de Alunos]]*Tabela14[[#This Row],[TtAlunos_Secundário_CCH]]</f>
        <v>4851.063459869848</v>
      </c>
      <c r="V84" s="120">
        <f>Tabela14[[#This Row],[COF_NUTSIII+MUN]]/Tabela14[[#This Row],[Total de Alunos]]*Tabela14[[#This Row],[TtAlunos_Secundário_CCH]]</f>
        <v>101293.93792841649</v>
      </c>
      <c r="W84" s="119">
        <f>Tabela14[[#This Row],[COF_MUN]]/Tabela14[[#This Row],[Total de Alunos]]*Tabela14[[#This Row],[TtAlunos_Secundário_prof]]</f>
        <v>54370.479566160517</v>
      </c>
      <c r="X84" s="119">
        <f>Tabela14[[#This Row],[COF_NUTSIII]]/Tabela14[[#This Row],[Total de Alunos]]*Tabela14[[#This Row],[TtAlunos_Secundário_prof]]</f>
        <v>2734.8277223427331</v>
      </c>
      <c r="Y84" s="120">
        <f>Tabela14[[#This Row],[COF_NUTSIII+MUN]]/Tabela14[[#This Row],[Total de Alunos]]*Tabela14[[#This Row],[TtAlunos_Secundário_prof]]</f>
        <v>57105.307288503252</v>
      </c>
    </row>
    <row r="85" spans="1:25" x14ac:dyDescent="0.3">
      <c r="A85" s="76">
        <v>1410</v>
      </c>
      <c r="B85" s="76" t="s">
        <v>350</v>
      </c>
      <c r="C85" s="76" t="s">
        <v>353</v>
      </c>
      <c r="D85" s="76" t="s">
        <v>484</v>
      </c>
      <c r="E85" s="76" t="s">
        <v>485</v>
      </c>
      <c r="F85" s="76" t="s">
        <v>333</v>
      </c>
      <c r="G85" s="76" t="s">
        <v>308</v>
      </c>
      <c r="H85" s="76" t="s">
        <v>532</v>
      </c>
      <c r="I85" s="76" t="s">
        <v>546</v>
      </c>
      <c r="J85" s="118">
        <v>0</v>
      </c>
      <c r="K85" s="119">
        <v>292092.53769230773</v>
      </c>
      <c r="L85" s="120">
        <f>Tabela14[[#This Row],[COF_MUN]]+Tabela14[[#This Row],[COF_NUTSIII]]</f>
        <v>292092.53769230773</v>
      </c>
      <c r="M85" s="129">
        <v>1899</v>
      </c>
      <c r="N85" s="129">
        <v>470</v>
      </c>
      <c r="O85" s="129">
        <v>331</v>
      </c>
      <c r="P85" s="130">
        <f>Tabela14[[#This Row],[TtAlunos_Básico]]+Tabela14[[#This Row],[TtAlunos_Secundário_CCH]]+Tabela14[[#This Row],[TtAlunos_Secundário_prof]]</f>
        <v>2700</v>
      </c>
      <c r="Q85" s="118">
        <f>Tabela14[[#This Row],[COF_MUN]]/Tabela14[[#This Row],[Total de Alunos]]*Tabela14[[#This Row],[TtAlunos_Básico]]</f>
        <v>0</v>
      </c>
      <c r="R85" s="119">
        <f>Tabela14[[#This Row],[COF_NUTSIII]]/Tabela14[[#This Row],[Total de Alunos]]*Tabela14[[#This Row],[TtAlunos_Básico]]</f>
        <v>205438.41817692312</v>
      </c>
      <c r="S85" s="120">
        <f>Tabela14[[#This Row],[COF_NUTSIII+MUN]]/Tabela14[[#This Row],[Total de Alunos]]*Tabela14[[#This Row],[TtAlunos_Básico]]</f>
        <v>205438.41817692312</v>
      </c>
      <c r="T85" s="119">
        <f>Tabela14[[#This Row],[COF_MUN]]/Tabela14[[#This Row],[Total de Alunos]]*Tabela14[[#This Row],[TtAlunos_Secundário_CCH]]</f>
        <v>0</v>
      </c>
      <c r="U85" s="119">
        <f>Tabela14[[#This Row],[COF_NUTSIII]]/Tabela14[[#This Row],[Total de Alunos]]*Tabela14[[#This Row],[TtAlunos_Secundário_CCH]]</f>
        <v>50845.738042735051</v>
      </c>
      <c r="V85" s="120">
        <f>Tabela14[[#This Row],[COF_NUTSIII+MUN]]/Tabela14[[#This Row],[Total de Alunos]]*Tabela14[[#This Row],[TtAlunos_Secundário_CCH]]</f>
        <v>50845.738042735051</v>
      </c>
      <c r="W85" s="119">
        <f>Tabela14[[#This Row],[COF_MUN]]/Tabela14[[#This Row],[Total de Alunos]]*Tabela14[[#This Row],[TtAlunos_Secundário_prof]]</f>
        <v>0</v>
      </c>
      <c r="X85" s="119">
        <f>Tabela14[[#This Row],[COF_NUTSIII]]/Tabela14[[#This Row],[Total de Alunos]]*Tabela14[[#This Row],[TtAlunos_Secundário_prof]]</f>
        <v>35808.381472649577</v>
      </c>
      <c r="Y85" s="120">
        <f>Tabela14[[#This Row],[COF_NUTSIII+MUN]]/Tabela14[[#This Row],[Total de Alunos]]*Tabela14[[#This Row],[TtAlunos_Secundário_prof]]</f>
        <v>35808.381472649577</v>
      </c>
    </row>
    <row r="86" spans="1:25" x14ac:dyDescent="0.3">
      <c r="A86" s="76">
        <v>107</v>
      </c>
      <c r="B86" s="76" t="s">
        <v>350</v>
      </c>
      <c r="C86" s="76" t="s">
        <v>353</v>
      </c>
      <c r="D86" s="76" t="s">
        <v>408</v>
      </c>
      <c r="E86" s="76" t="s">
        <v>409</v>
      </c>
      <c r="F86" s="76" t="s">
        <v>325</v>
      </c>
      <c r="G86" s="76" t="s">
        <v>299</v>
      </c>
      <c r="H86" s="76" t="s">
        <v>445</v>
      </c>
      <c r="I86" s="76" t="s">
        <v>447</v>
      </c>
      <c r="J86" s="118">
        <v>148444.82</v>
      </c>
      <c r="K86" s="119">
        <v>52941.176470588238</v>
      </c>
      <c r="L86" s="120">
        <f>Tabela14[[#This Row],[COF_MUN]]+Tabela14[[#This Row],[COF_NUTSIII]]</f>
        <v>201385.99647058826</v>
      </c>
      <c r="M86" s="129">
        <v>3341</v>
      </c>
      <c r="N86" s="129">
        <v>1089</v>
      </c>
      <c r="O86" s="129">
        <v>739</v>
      </c>
      <c r="P86" s="130">
        <f>Tabela14[[#This Row],[TtAlunos_Básico]]+Tabela14[[#This Row],[TtAlunos_Secundário_CCH]]+Tabela14[[#This Row],[TtAlunos_Secundário_prof]]</f>
        <v>5169</v>
      </c>
      <c r="Q86" s="118">
        <f>Tabela14[[#This Row],[COF_MUN]]/Tabela14[[#This Row],[Total de Alunos]]*Tabela14[[#This Row],[TtAlunos_Básico]]</f>
        <v>95947.79331011801</v>
      </c>
      <c r="R86" s="119">
        <f>Tabela14[[#This Row],[COF_NUTSIII]]/Tabela14[[#This Row],[Total de Alunos]]*Tabela14[[#This Row],[TtAlunos_Básico]]</f>
        <v>34218.701990372472</v>
      </c>
      <c r="S86" s="120">
        <f>Tabela14[[#This Row],[COF_NUTSIII+MUN]]/Tabela14[[#This Row],[Total de Alunos]]*Tabela14[[#This Row],[TtAlunos_Básico]]</f>
        <v>130166.4953004905</v>
      </c>
      <c r="T86" s="119">
        <f>Tabela14[[#This Row],[COF_MUN]]/Tabela14[[#This Row],[Total de Alunos]]*Tabela14[[#This Row],[TtAlunos_Secundário_CCH]]</f>
        <v>31274.2133836332</v>
      </c>
      <c r="U86" s="119">
        <f>Tabela14[[#This Row],[COF_NUTSIII]]/Tabela14[[#This Row],[Total de Alunos]]*Tabela14[[#This Row],[TtAlunos_Secundário_CCH]]</f>
        <v>11153.596667918473</v>
      </c>
      <c r="V86" s="120">
        <f>Tabela14[[#This Row],[COF_NUTSIII+MUN]]/Tabela14[[#This Row],[Total de Alunos]]*Tabela14[[#This Row],[TtAlunos_Secundário_CCH]]</f>
        <v>42427.810051551678</v>
      </c>
      <c r="W86" s="119">
        <f>Tabela14[[#This Row],[COF_MUN]]/Tabela14[[#This Row],[Total de Alunos]]*Tabela14[[#This Row],[TtAlunos_Secundário_prof]]</f>
        <v>21222.81330624879</v>
      </c>
      <c r="X86" s="119">
        <f>Tabela14[[#This Row],[COF_NUTSIII]]/Tabela14[[#This Row],[Total de Alunos]]*Tabela14[[#This Row],[TtAlunos_Secundário_prof]]</f>
        <v>7568.8778122972926</v>
      </c>
      <c r="Y86" s="120">
        <f>Tabela14[[#This Row],[COF_NUTSIII+MUN]]/Tabela14[[#This Row],[Total de Alunos]]*Tabela14[[#This Row],[TtAlunos_Secundário_prof]]</f>
        <v>28791.691118546089</v>
      </c>
    </row>
    <row r="87" spans="1:25" x14ac:dyDescent="0.3">
      <c r="A87" s="76">
        <v>306</v>
      </c>
      <c r="B87" s="76" t="s">
        <v>350</v>
      </c>
      <c r="C87" s="76" t="s">
        <v>353</v>
      </c>
      <c r="D87" s="76" t="s">
        <v>408</v>
      </c>
      <c r="E87" s="76" t="s">
        <v>409</v>
      </c>
      <c r="F87" s="76" t="s">
        <v>330</v>
      </c>
      <c r="G87" s="76">
        <v>112</v>
      </c>
      <c r="H87" s="76" t="s">
        <v>463</v>
      </c>
      <c r="I87" s="76" t="s">
        <v>509</v>
      </c>
      <c r="J87" s="118">
        <v>735232.39</v>
      </c>
      <c r="K87" s="119">
        <v>44429.640000000007</v>
      </c>
      <c r="L87" s="120">
        <f>Tabela14[[#This Row],[COF_MUN]]+Tabela14[[#This Row],[COF_NUTSIII]]</f>
        <v>779662.03</v>
      </c>
      <c r="M87" s="129">
        <v>3078</v>
      </c>
      <c r="N87" s="129">
        <v>587</v>
      </c>
      <c r="O87" s="129">
        <v>349</v>
      </c>
      <c r="P87" s="130">
        <f>Tabela14[[#This Row],[TtAlunos_Básico]]+Tabela14[[#This Row],[TtAlunos_Secundário_CCH]]+Tabela14[[#This Row],[TtAlunos_Secundário_prof]]</f>
        <v>4014</v>
      </c>
      <c r="Q87" s="118">
        <f>Tabela14[[#This Row],[COF_MUN]]/Tabela14[[#This Row],[Total de Alunos]]*Tabela14[[#This Row],[TtAlunos_Básico]]</f>
        <v>563788.06587443943</v>
      </c>
      <c r="R87" s="119">
        <f>Tabela14[[#This Row],[COF_NUTSIII]]/Tabela14[[#This Row],[Total de Alunos]]*Tabela14[[#This Row],[TtAlunos_Básico]]</f>
        <v>34069.365201793727</v>
      </c>
      <c r="S87" s="120">
        <f>Tabela14[[#This Row],[COF_NUTSIII+MUN]]/Tabela14[[#This Row],[Total de Alunos]]*Tabela14[[#This Row],[TtAlunos_Básico]]</f>
        <v>597857.43107623328</v>
      </c>
      <c r="T87" s="119">
        <f>Tabela14[[#This Row],[COF_MUN]]/Tabela14[[#This Row],[Total de Alunos]]*Tabela14[[#This Row],[TtAlunos_Secundário_CCH]]</f>
        <v>107519.03660438466</v>
      </c>
      <c r="U87" s="119">
        <f>Tabela14[[#This Row],[COF_NUTSIII]]/Tabela14[[#This Row],[Total de Alunos]]*Tabela14[[#This Row],[TtAlunos_Secundário_CCH]]</f>
        <v>6497.3090881913313</v>
      </c>
      <c r="V87" s="120">
        <f>Tabela14[[#This Row],[COF_NUTSIII+MUN]]/Tabela14[[#This Row],[Total de Alunos]]*Tabela14[[#This Row],[TtAlunos_Secundário_CCH]]</f>
        <v>114016.345692576</v>
      </c>
      <c r="W87" s="119">
        <f>Tabela14[[#This Row],[COF_MUN]]/Tabela14[[#This Row],[Total de Alunos]]*Tabela14[[#This Row],[TtAlunos_Secundário_prof]]</f>
        <v>63925.287521175887</v>
      </c>
      <c r="X87" s="119">
        <f>Tabela14[[#This Row],[COF_NUTSIII]]/Tabela14[[#This Row],[Total de Alunos]]*Tabela14[[#This Row],[TtAlunos_Secundário_prof]]</f>
        <v>3862.9657100149484</v>
      </c>
      <c r="Y87" s="120">
        <f>Tabela14[[#This Row],[COF_NUTSIII+MUN]]/Tabela14[[#This Row],[Total de Alunos]]*Tabela14[[#This Row],[TtAlunos_Secundário_prof]]</f>
        <v>67788.253231190844</v>
      </c>
    </row>
    <row r="88" spans="1:25" x14ac:dyDescent="0.3">
      <c r="A88" s="76">
        <v>108</v>
      </c>
      <c r="B88" s="76" t="s">
        <v>350</v>
      </c>
      <c r="C88" s="76" t="s">
        <v>353</v>
      </c>
      <c r="D88" s="76" t="s">
        <v>484</v>
      </c>
      <c r="E88" s="76" t="s">
        <v>485</v>
      </c>
      <c r="F88" s="76" t="s">
        <v>335</v>
      </c>
      <c r="G88" s="76" t="s">
        <v>304</v>
      </c>
      <c r="H88" s="76" t="s">
        <v>445</v>
      </c>
      <c r="I88" s="76" t="s">
        <v>572</v>
      </c>
      <c r="J88" s="118">
        <v>0</v>
      </c>
      <c r="K88" s="119">
        <v>261614.17909090911</v>
      </c>
      <c r="L88" s="120">
        <f>Tabela14[[#This Row],[COF_MUN]]+Tabela14[[#This Row],[COF_NUTSIII]]</f>
        <v>261614.17909090911</v>
      </c>
      <c r="M88" s="129">
        <v>2210</v>
      </c>
      <c r="N88" s="129">
        <v>337</v>
      </c>
      <c r="O88" s="129">
        <v>394</v>
      </c>
      <c r="P88" s="130">
        <f>Tabela14[[#This Row],[TtAlunos_Básico]]+Tabela14[[#This Row],[TtAlunos_Secundário_CCH]]+Tabela14[[#This Row],[TtAlunos_Secundário_prof]]</f>
        <v>2941</v>
      </c>
      <c r="Q88" s="118">
        <f>Tabela14[[#This Row],[COF_MUN]]/Tabela14[[#This Row],[Total de Alunos]]*Tabela14[[#This Row],[TtAlunos_Básico]]</f>
        <v>0</v>
      </c>
      <c r="R88" s="119">
        <f>Tabela14[[#This Row],[COF_NUTSIII]]/Tabela14[[#This Row],[Total de Alunos]]*Tabela14[[#This Row],[TtAlunos_Básico]]</f>
        <v>196588.68949027854</v>
      </c>
      <c r="S88" s="120">
        <f>Tabela14[[#This Row],[COF_NUTSIII+MUN]]/Tabela14[[#This Row],[Total de Alunos]]*Tabela14[[#This Row],[TtAlunos_Básico]]</f>
        <v>196588.68949027854</v>
      </c>
      <c r="T88" s="119">
        <f>Tabela14[[#This Row],[COF_MUN]]/Tabela14[[#This Row],[Total de Alunos]]*Tabela14[[#This Row],[TtAlunos_Secundário_CCH]]</f>
        <v>0</v>
      </c>
      <c r="U88" s="119">
        <f>Tabela14[[#This Row],[COF_NUTSIII]]/Tabela14[[#This Row],[Total de Alunos]]*Tabela14[[#This Row],[TtAlunos_Secundário_CCH]]</f>
        <v>29977.551293313965</v>
      </c>
      <c r="V88" s="120">
        <f>Tabela14[[#This Row],[COF_NUTSIII+MUN]]/Tabela14[[#This Row],[Total de Alunos]]*Tabela14[[#This Row],[TtAlunos_Secundário_CCH]]</f>
        <v>29977.551293313965</v>
      </c>
      <c r="W88" s="119">
        <f>Tabela14[[#This Row],[COF_MUN]]/Tabela14[[#This Row],[Total de Alunos]]*Tabela14[[#This Row],[TtAlunos_Secundário_prof]]</f>
        <v>0</v>
      </c>
      <c r="X88" s="119">
        <f>Tabela14[[#This Row],[COF_NUTSIII]]/Tabela14[[#This Row],[Total de Alunos]]*Tabela14[[#This Row],[TtAlunos_Secundário_prof]]</f>
        <v>35047.938307316625</v>
      </c>
      <c r="Y88" s="120">
        <f>Tabela14[[#This Row],[COF_NUTSIII+MUN]]/Tabela14[[#This Row],[Total de Alunos]]*Tabela14[[#This Row],[TtAlunos_Secundário_prof]]</f>
        <v>35047.938307316625</v>
      </c>
    </row>
    <row r="89" spans="1:25" x14ac:dyDescent="0.3">
      <c r="A89" s="76">
        <v>704</v>
      </c>
      <c r="B89" s="76" t="s">
        <v>350</v>
      </c>
      <c r="C89" s="76" t="s">
        <v>353</v>
      </c>
      <c r="D89" s="76" t="s">
        <v>354</v>
      </c>
      <c r="E89" s="76" t="s">
        <v>355</v>
      </c>
      <c r="F89" s="76" t="s">
        <v>319</v>
      </c>
      <c r="G89" s="76">
        <v>187</v>
      </c>
      <c r="H89" s="76" t="s">
        <v>356</v>
      </c>
      <c r="I89" s="76" t="s">
        <v>360</v>
      </c>
      <c r="J89" s="118">
        <v>77350</v>
      </c>
      <c r="K89" s="119">
        <v>40190.05071428571</v>
      </c>
      <c r="L89" s="120">
        <f>Tabela14[[#This Row],[COF_MUN]]+Tabela14[[#This Row],[COF_NUTSIII]]</f>
        <v>117540.05071428571</v>
      </c>
      <c r="M89" s="129">
        <v>946</v>
      </c>
      <c r="N89" s="129">
        <v>403</v>
      </c>
      <c r="O89" s="129">
        <v>77</v>
      </c>
      <c r="P89" s="130">
        <f>Tabela14[[#This Row],[TtAlunos_Básico]]+Tabela14[[#This Row],[TtAlunos_Secundário_CCH]]+Tabela14[[#This Row],[TtAlunos_Secundário_prof]]</f>
        <v>1426</v>
      </c>
      <c r="Q89" s="118">
        <f>Tabela14[[#This Row],[COF_MUN]]/Tabela14[[#This Row],[Total de Alunos]]*Tabela14[[#This Row],[TtAlunos_Básico]]</f>
        <v>51313.534361851329</v>
      </c>
      <c r="R89" s="119">
        <f>Tabela14[[#This Row],[COF_NUTSIII]]/Tabela14[[#This Row],[Total de Alunos]]*Tabela14[[#This Row],[TtAlunos_Básico]]</f>
        <v>26661.842900220392</v>
      </c>
      <c r="S89" s="120">
        <f>Tabela14[[#This Row],[COF_NUTSIII+MUN]]/Tabela14[[#This Row],[Total de Alunos]]*Tabela14[[#This Row],[TtAlunos_Básico]]</f>
        <v>77975.377262071721</v>
      </c>
      <c r="T89" s="119">
        <f>Tabela14[[#This Row],[COF_MUN]]/Tabela14[[#This Row],[Total de Alunos]]*Tabela14[[#This Row],[TtAlunos_Secundário_CCH]]</f>
        <v>21859.782608695652</v>
      </c>
      <c r="U89" s="119">
        <f>Tabela14[[#This Row],[COF_NUTSIII]]/Tabela14[[#This Row],[Total de Alunos]]*Tabela14[[#This Row],[TtAlunos_Secundário_CCH]]</f>
        <v>11358.057810559005</v>
      </c>
      <c r="V89" s="120">
        <f>Tabela14[[#This Row],[COF_NUTSIII+MUN]]/Tabela14[[#This Row],[Total de Alunos]]*Tabela14[[#This Row],[TtAlunos_Secundário_CCH]]</f>
        <v>33217.840419254651</v>
      </c>
      <c r="W89" s="119">
        <f>Tabela14[[#This Row],[COF_MUN]]/Tabela14[[#This Row],[Total de Alunos]]*Tabela14[[#This Row],[TtAlunos_Secundário_prof]]</f>
        <v>4176.6830294530155</v>
      </c>
      <c r="X89" s="119">
        <f>Tabela14[[#This Row],[COF_NUTSIII]]/Tabela14[[#This Row],[Total de Alunos]]*Tabela14[[#This Row],[TtAlunos_Secundário_prof]]</f>
        <v>2170.1500035063109</v>
      </c>
      <c r="Y89" s="120">
        <f>Tabela14[[#This Row],[COF_NUTSIII+MUN]]/Tabela14[[#This Row],[Total de Alunos]]*Tabela14[[#This Row],[TtAlunos_Secundário_prof]]</f>
        <v>6346.8330329593264</v>
      </c>
    </row>
    <row r="90" spans="1:25" x14ac:dyDescent="0.3">
      <c r="A90" s="76">
        <v>705</v>
      </c>
      <c r="B90" s="76" t="s">
        <v>350</v>
      </c>
      <c r="C90" s="76" t="s">
        <v>353</v>
      </c>
      <c r="D90" s="76" t="s">
        <v>354</v>
      </c>
      <c r="E90" s="76" t="s">
        <v>355</v>
      </c>
      <c r="F90" s="76" t="s">
        <v>319</v>
      </c>
      <c r="G90" s="76">
        <v>187</v>
      </c>
      <c r="H90" s="76" t="s">
        <v>356</v>
      </c>
      <c r="I90" s="76" t="s">
        <v>356</v>
      </c>
      <c r="J90" s="118">
        <v>316441.05</v>
      </c>
      <c r="K90" s="119">
        <v>40190.05071428571</v>
      </c>
      <c r="L90" s="120">
        <f>Tabela14[[#This Row],[COF_MUN]]+Tabela14[[#This Row],[COF_NUTSIII]]</f>
        <v>356631.10071428568</v>
      </c>
      <c r="M90" s="129">
        <v>5017</v>
      </c>
      <c r="N90" s="129">
        <v>1376</v>
      </c>
      <c r="O90" s="129">
        <v>843</v>
      </c>
      <c r="P90" s="130">
        <f>Tabela14[[#This Row],[TtAlunos_Básico]]+Tabela14[[#This Row],[TtAlunos_Secundário_CCH]]+Tabela14[[#This Row],[TtAlunos_Secundário_prof]]</f>
        <v>7236</v>
      </c>
      <c r="Q90" s="118">
        <f>Tabela14[[#This Row],[COF_MUN]]/Tabela14[[#This Row],[Total de Alunos]]*Tabela14[[#This Row],[TtAlunos_Básico]]</f>
        <v>219400.87725953566</v>
      </c>
      <c r="R90" s="119">
        <f>Tabela14[[#This Row],[COF_NUTSIII]]/Tabela14[[#This Row],[Total de Alunos]]*Tabela14[[#This Row],[TtAlunos_Básico]]</f>
        <v>27865.323995794835</v>
      </c>
      <c r="S90" s="120">
        <f>Tabela14[[#This Row],[COF_NUTSIII+MUN]]/Tabela14[[#This Row],[Total de Alunos]]*Tabela14[[#This Row],[TtAlunos_Básico]]</f>
        <v>247266.20125533047</v>
      </c>
      <c r="T90" s="119">
        <f>Tabela14[[#This Row],[COF_MUN]]/Tabela14[[#This Row],[Total de Alunos]]*Tabela14[[#This Row],[TtAlunos_Secundário_CCH]]</f>
        <v>60174.528026533997</v>
      </c>
      <c r="U90" s="119">
        <f>Tabela14[[#This Row],[COF_NUTSIII]]/Tabela14[[#This Row],[Total de Alunos]]*Tabela14[[#This Row],[TtAlunos_Secundário_CCH]]</f>
        <v>7642.5524851930822</v>
      </c>
      <c r="V90" s="120">
        <f>Tabela14[[#This Row],[COF_NUTSIII+MUN]]/Tabela14[[#This Row],[Total de Alunos]]*Tabela14[[#This Row],[TtAlunos_Secundário_CCH]]</f>
        <v>67817.080511727065</v>
      </c>
      <c r="W90" s="119">
        <f>Tabela14[[#This Row],[COF_MUN]]/Tabela14[[#This Row],[Total de Alunos]]*Tabela14[[#This Row],[TtAlunos_Secundário_prof]]</f>
        <v>36865.644713930349</v>
      </c>
      <c r="X90" s="119">
        <f>Tabela14[[#This Row],[COF_NUTSIII]]/Tabela14[[#This Row],[Total de Alunos]]*Tabela14[[#This Row],[TtAlunos_Secundário_prof]]</f>
        <v>4682.1742332977965</v>
      </c>
      <c r="Y90" s="120">
        <f>Tabela14[[#This Row],[COF_NUTSIII+MUN]]/Tabela14[[#This Row],[Total de Alunos]]*Tabela14[[#This Row],[TtAlunos_Secundário_prof]]</f>
        <v>41547.818947228137</v>
      </c>
    </row>
    <row r="91" spans="1:25" x14ac:dyDescent="0.3">
      <c r="A91" s="76">
        <v>307</v>
      </c>
      <c r="B91" s="76" t="s">
        <v>350</v>
      </c>
      <c r="C91" s="76" t="s">
        <v>353</v>
      </c>
      <c r="D91" s="76" t="s">
        <v>408</v>
      </c>
      <c r="E91" s="76" t="s">
        <v>409</v>
      </c>
      <c r="F91" s="76" t="s">
        <v>326</v>
      </c>
      <c r="G91" s="76">
        <v>119</v>
      </c>
      <c r="H91" s="76" t="s">
        <v>463</v>
      </c>
      <c r="I91" s="76" t="s">
        <v>465</v>
      </c>
      <c r="J91" s="118">
        <v>201129.12</v>
      </c>
      <c r="K91" s="119">
        <v>425629.25624999998</v>
      </c>
      <c r="L91" s="120">
        <f>Tabela14[[#This Row],[COF_MUN]]+Tabela14[[#This Row],[COF_NUTSIII]]</f>
        <v>626758.37624999997</v>
      </c>
      <c r="M91" s="129">
        <v>3909</v>
      </c>
      <c r="N91" s="129">
        <v>1041</v>
      </c>
      <c r="O91" s="129">
        <v>491</v>
      </c>
      <c r="P91" s="130">
        <f>Tabela14[[#This Row],[TtAlunos_Básico]]+Tabela14[[#This Row],[TtAlunos_Secundário_CCH]]+Tabela14[[#This Row],[TtAlunos_Secundário_prof]]</f>
        <v>5441</v>
      </c>
      <c r="Q91" s="118">
        <f>Tabela14[[#This Row],[COF_MUN]]/Tabela14[[#This Row],[Total de Alunos]]*Tabela14[[#This Row],[TtAlunos_Básico]]</f>
        <v>144498.02059915455</v>
      </c>
      <c r="R91" s="119">
        <f>Tabela14[[#This Row],[COF_NUTSIII]]/Tabela14[[#This Row],[Total de Alunos]]*Tabela14[[#This Row],[TtAlunos_Básico]]</f>
        <v>305786.57648984564</v>
      </c>
      <c r="S91" s="120">
        <f>Tabela14[[#This Row],[COF_NUTSIII+MUN]]/Tabela14[[#This Row],[Total de Alunos]]*Tabela14[[#This Row],[TtAlunos_Básico]]</f>
        <v>450284.59708900016</v>
      </c>
      <c r="T91" s="119">
        <f>Tabela14[[#This Row],[COF_MUN]]/Tabela14[[#This Row],[Total de Alunos]]*Tabela14[[#This Row],[TtAlunos_Secundário_CCH]]</f>
        <v>38481.053835691964</v>
      </c>
      <c r="U91" s="119">
        <f>Tabela14[[#This Row],[COF_NUTSIII]]/Tabela14[[#This Row],[Total de Alunos]]*Tabela14[[#This Row],[TtAlunos_Secundário_CCH]]</f>
        <v>81433.570254778533</v>
      </c>
      <c r="V91" s="120">
        <f>Tabela14[[#This Row],[COF_NUTSIII+MUN]]/Tabela14[[#This Row],[Total de Alunos]]*Tabela14[[#This Row],[TtAlunos_Secundário_CCH]]</f>
        <v>119914.62409047049</v>
      </c>
      <c r="W91" s="119">
        <f>Tabela14[[#This Row],[COF_MUN]]/Tabela14[[#This Row],[Total de Alunos]]*Tabela14[[#This Row],[TtAlunos_Secundário_prof]]</f>
        <v>18150.045565153461</v>
      </c>
      <c r="X91" s="119">
        <f>Tabela14[[#This Row],[COF_NUTSIII]]/Tabela14[[#This Row],[Total de Alunos]]*Tabela14[[#This Row],[TtAlunos_Secundário_prof]]</f>
        <v>38409.109505375847</v>
      </c>
      <c r="Y91" s="120">
        <f>Tabela14[[#This Row],[COF_NUTSIII+MUN]]/Tabela14[[#This Row],[Total de Alunos]]*Tabela14[[#This Row],[TtAlunos_Secundário_prof]]</f>
        <v>56559.155070529312</v>
      </c>
    </row>
    <row r="92" spans="1:25" x14ac:dyDescent="0.3">
      <c r="A92" s="76">
        <v>805</v>
      </c>
      <c r="B92" s="76" t="s">
        <v>350</v>
      </c>
      <c r="C92" s="76" t="s">
        <v>353</v>
      </c>
      <c r="D92" s="76" t="s">
        <v>321</v>
      </c>
      <c r="E92" s="76" t="s">
        <v>377</v>
      </c>
      <c r="F92" s="76" t="s">
        <v>321</v>
      </c>
      <c r="G92" s="76">
        <v>150</v>
      </c>
      <c r="H92" s="76" t="s">
        <v>378</v>
      </c>
      <c r="I92" s="76" t="s">
        <v>378</v>
      </c>
      <c r="J92" s="118">
        <v>0</v>
      </c>
      <c r="K92" s="119">
        <v>0</v>
      </c>
      <c r="L92" s="120">
        <f>Tabela14[[#This Row],[COF_MUN]]+Tabela14[[#This Row],[COF_NUTSIII]]</f>
        <v>0</v>
      </c>
      <c r="M92" s="129">
        <v>6469</v>
      </c>
      <c r="N92" s="129">
        <v>1537</v>
      </c>
      <c r="O92" s="129">
        <v>963</v>
      </c>
      <c r="P92" s="130">
        <f>Tabela14[[#This Row],[TtAlunos_Básico]]+Tabela14[[#This Row],[TtAlunos_Secundário_CCH]]+Tabela14[[#This Row],[TtAlunos_Secundário_prof]]</f>
        <v>8969</v>
      </c>
      <c r="Q92" s="118">
        <f>Tabela14[[#This Row],[COF_MUN]]/Tabela14[[#This Row],[Total de Alunos]]*Tabela14[[#This Row],[TtAlunos_Básico]]</f>
        <v>0</v>
      </c>
      <c r="R92" s="119">
        <f>Tabela14[[#This Row],[COF_NUTSIII]]/Tabela14[[#This Row],[Total de Alunos]]*Tabela14[[#This Row],[TtAlunos_Básico]]</f>
        <v>0</v>
      </c>
      <c r="S92" s="120">
        <f>Tabela14[[#This Row],[COF_NUTSIII+MUN]]/Tabela14[[#This Row],[Total de Alunos]]*Tabela14[[#This Row],[TtAlunos_Básico]]</f>
        <v>0</v>
      </c>
      <c r="T92" s="119">
        <f>Tabela14[[#This Row],[COF_MUN]]/Tabela14[[#This Row],[Total de Alunos]]*Tabela14[[#This Row],[TtAlunos_Secundário_CCH]]</f>
        <v>0</v>
      </c>
      <c r="U92" s="119">
        <f>Tabela14[[#This Row],[COF_NUTSIII]]/Tabela14[[#This Row],[Total de Alunos]]*Tabela14[[#This Row],[TtAlunos_Secundário_CCH]]</f>
        <v>0</v>
      </c>
      <c r="V92" s="120">
        <f>Tabela14[[#This Row],[COF_NUTSIII+MUN]]/Tabela14[[#This Row],[Total de Alunos]]*Tabela14[[#This Row],[TtAlunos_Secundário_CCH]]</f>
        <v>0</v>
      </c>
      <c r="W92" s="119">
        <f>Tabela14[[#This Row],[COF_MUN]]/Tabela14[[#This Row],[Total de Alunos]]*Tabela14[[#This Row],[TtAlunos_Secundário_prof]]</f>
        <v>0</v>
      </c>
      <c r="X92" s="119">
        <f>Tabela14[[#This Row],[COF_NUTSIII]]/Tabela14[[#This Row],[Total de Alunos]]*Tabela14[[#This Row],[TtAlunos_Secundário_prof]]</f>
        <v>0</v>
      </c>
      <c r="Y92" s="120">
        <f>Tabela14[[#This Row],[COF_NUTSIII+MUN]]/Tabela14[[#This Row],[Total de Alunos]]*Tabela14[[#This Row],[TtAlunos_Secundário_prof]]</f>
        <v>0</v>
      </c>
    </row>
    <row r="93" spans="1:25" x14ac:dyDescent="0.3">
      <c r="A93" s="76">
        <v>1303</v>
      </c>
      <c r="B93" s="76" t="s">
        <v>350</v>
      </c>
      <c r="C93" s="76" t="s">
        <v>353</v>
      </c>
      <c r="D93" s="76" t="s">
        <v>408</v>
      </c>
      <c r="E93" s="76" t="s">
        <v>409</v>
      </c>
      <c r="F93" s="76" t="s">
        <v>338</v>
      </c>
      <c r="G93" s="76" t="s">
        <v>296</v>
      </c>
      <c r="H93" s="76" t="s">
        <v>448</v>
      </c>
      <c r="I93" s="76" t="s">
        <v>612</v>
      </c>
      <c r="J93" s="118">
        <v>0</v>
      </c>
      <c r="K93" s="119">
        <v>608447.2854545454</v>
      </c>
      <c r="L93" s="120">
        <f>Tabela14[[#This Row],[COF_MUN]]+Tabela14[[#This Row],[COF_NUTSIII]]</f>
        <v>608447.2854545454</v>
      </c>
      <c r="M93" s="129">
        <v>4996</v>
      </c>
      <c r="N93" s="129">
        <v>987</v>
      </c>
      <c r="O93" s="129">
        <v>929</v>
      </c>
      <c r="P93" s="130">
        <f>Tabela14[[#This Row],[TtAlunos_Básico]]+Tabela14[[#This Row],[TtAlunos_Secundário_CCH]]+Tabela14[[#This Row],[TtAlunos_Secundário_prof]]</f>
        <v>6912</v>
      </c>
      <c r="Q93" s="118">
        <f>Tabela14[[#This Row],[COF_MUN]]/Tabela14[[#This Row],[Total de Alunos]]*Tabela14[[#This Row],[TtAlunos_Básico]]</f>
        <v>0</v>
      </c>
      <c r="R93" s="119">
        <f>Tabela14[[#This Row],[COF_NUTSIII]]/Tabela14[[#This Row],[Total de Alunos]]*Tabela14[[#This Row],[TtAlunos_Básico]]</f>
        <v>439786.26130366162</v>
      </c>
      <c r="S93" s="120">
        <f>Tabela14[[#This Row],[COF_NUTSIII+MUN]]/Tabela14[[#This Row],[Total de Alunos]]*Tabela14[[#This Row],[TtAlunos_Básico]]</f>
        <v>439786.26130366162</v>
      </c>
      <c r="T93" s="119">
        <f>Tabela14[[#This Row],[COF_MUN]]/Tabela14[[#This Row],[Total de Alunos]]*Tabela14[[#This Row],[TtAlunos_Secundário_CCH]]</f>
        <v>0</v>
      </c>
      <c r="U93" s="119">
        <f>Tabela14[[#This Row],[COF_NUTSIII]]/Tabela14[[#This Row],[Total de Alunos]]*Tabela14[[#This Row],[TtAlunos_Secundário_CCH]]</f>
        <v>86883.314633049245</v>
      </c>
      <c r="V93" s="120">
        <f>Tabela14[[#This Row],[COF_NUTSIII+MUN]]/Tabela14[[#This Row],[Total de Alunos]]*Tabela14[[#This Row],[TtAlunos_Secundário_CCH]]</f>
        <v>86883.314633049245</v>
      </c>
      <c r="W93" s="119">
        <f>Tabela14[[#This Row],[COF_MUN]]/Tabela14[[#This Row],[Total de Alunos]]*Tabela14[[#This Row],[TtAlunos_Secundário_prof]]</f>
        <v>0</v>
      </c>
      <c r="X93" s="119">
        <f>Tabela14[[#This Row],[COF_NUTSIII]]/Tabela14[[#This Row],[Total de Alunos]]*Tabela14[[#This Row],[TtAlunos_Secundário_prof]]</f>
        <v>81777.709517834592</v>
      </c>
      <c r="Y93" s="120">
        <f>Tabela14[[#This Row],[COF_NUTSIII+MUN]]/Tabela14[[#This Row],[Total de Alunos]]*Tabela14[[#This Row],[TtAlunos_Secundário_prof]]</f>
        <v>81777.709517834592</v>
      </c>
    </row>
    <row r="94" spans="1:25" x14ac:dyDescent="0.3">
      <c r="A94" s="76">
        <v>208</v>
      </c>
      <c r="B94" s="76" t="s">
        <v>350</v>
      </c>
      <c r="C94" s="76" t="s">
        <v>353</v>
      </c>
      <c r="D94" s="76" t="s">
        <v>354</v>
      </c>
      <c r="E94" s="76" t="s">
        <v>355</v>
      </c>
      <c r="F94" s="76" t="s">
        <v>327</v>
      </c>
      <c r="G94" s="76">
        <v>184</v>
      </c>
      <c r="H94" s="76" t="s">
        <v>373</v>
      </c>
      <c r="I94" s="76" t="s">
        <v>478</v>
      </c>
      <c r="J94" s="118">
        <v>295200</v>
      </c>
      <c r="K94" s="119">
        <v>58442.553846153845</v>
      </c>
      <c r="L94" s="120">
        <f>Tabela14[[#This Row],[COF_MUN]]+Tabela14[[#This Row],[COF_NUTSIII]]</f>
        <v>353642.55384615384</v>
      </c>
      <c r="M94" s="129">
        <v>566</v>
      </c>
      <c r="N94" s="129">
        <v>59</v>
      </c>
      <c r="O94" s="129">
        <v>0</v>
      </c>
      <c r="P94" s="130">
        <f>Tabela14[[#This Row],[TtAlunos_Básico]]+Tabela14[[#This Row],[TtAlunos_Secundário_CCH]]+Tabela14[[#This Row],[TtAlunos_Secundário_prof]]</f>
        <v>625</v>
      </c>
      <c r="Q94" s="118">
        <f>Tabela14[[#This Row],[COF_MUN]]/Tabela14[[#This Row],[Total de Alunos]]*Tabela14[[#This Row],[TtAlunos_Básico]]</f>
        <v>267333.12</v>
      </c>
      <c r="R94" s="119">
        <f>Tabela14[[#This Row],[COF_NUTSIII]]/Tabela14[[#This Row],[Total de Alunos]]*Tabela14[[#This Row],[TtAlunos_Básico]]</f>
        <v>52925.576763076919</v>
      </c>
      <c r="S94" s="120">
        <f>Tabela14[[#This Row],[COF_NUTSIII+MUN]]/Tabela14[[#This Row],[Total de Alunos]]*Tabela14[[#This Row],[TtAlunos_Básico]]</f>
        <v>320258.69676307694</v>
      </c>
      <c r="T94" s="119">
        <f>Tabela14[[#This Row],[COF_MUN]]/Tabela14[[#This Row],[Total de Alunos]]*Tabela14[[#This Row],[TtAlunos_Secundário_CCH]]</f>
        <v>27866.880000000001</v>
      </c>
      <c r="U94" s="119">
        <f>Tabela14[[#This Row],[COF_NUTSIII]]/Tabela14[[#This Row],[Total de Alunos]]*Tabela14[[#This Row],[TtAlunos_Secundário_CCH]]</f>
        <v>5516.977083076923</v>
      </c>
      <c r="V94" s="120">
        <f>Tabela14[[#This Row],[COF_NUTSIII+MUN]]/Tabela14[[#This Row],[Total de Alunos]]*Tabela14[[#This Row],[TtAlunos_Secundário_CCH]]</f>
        <v>33383.857083076924</v>
      </c>
      <c r="W94" s="119">
        <f>Tabela14[[#This Row],[COF_MUN]]/Tabela14[[#This Row],[Total de Alunos]]*Tabela14[[#This Row],[TtAlunos_Secundário_prof]]</f>
        <v>0</v>
      </c>
      <c r="X94" s="119">
        <f>Tabela14[[#This Row],[COF_NUTSIII]]/Tabela14[[#This Row],[Total de Alunos]]*Tabela14[[#This Row],[TtAlunos_Secundário_prof]]</f>
        <v>0</v>
      </c>
      <c r="Y94" s="120">
        <f>Tabela14[[#This Row],[COF_NUTSIII+MUN]]/Tabela14[[#This Row],[Total de Alunos]]*Tabela14[[#This Row],[TtAlunos_Secundário_prof]]</f>
        <v>0</v>
      </c>
    </row>
    <row r="95" spans="1:25" x14ac:dyDescent="0.3">
      <c r="A95" s="76">
        <v>1411</v>
      </c>
      <c r="B95" s="76" t="s">
        <v>350</v>
      </c>
      <c r="C95" s="76" t="s">
        <v>353</v>
      </c>
      <c r="D95" s="76" t="s">
        <v>484</v>
      </c>
      <c r="E95" s="76" t="s">
        <v>485</v>
      </c>
      <c r="F95" s="76" t="s">
        <v>333</v>
      </c>
      <c r="G95" s="76" t="s">
        <v>308</v>
      </c>
      <c r="H95" s="76" t="s">
        <v>532</v>
      </c>
      <c r="I95" s="76" t="s">
        <v>547</v>
      </c>
      <c r="J95" s="118">
        <v>0</v>
      </c>
      <c r="K95" s="119">
        <v>292092.53769230773</v>
      </c>
      <c r="L95" s="120">
        <f>Tabela14[[#This Row],[COF_MUN]]+Tabela14[[#This Row],[COF_NUTSIII]]</f>
        <v>292092.53769230773</v>
      </c>
      <c r="M95" s="129">
        <v>581</v>
      </c>
      <c r="N95" s="129">
        <v>81</v>
      </c>
      <c r="O95" s="129">
        <v>31</v>
      </c>
      <c r="P95" s="130">
        <f>Tabela14[[#This Row],[TtAlunos_Básico]]+Tabela14[[#This Row],[TtAlunos_Secundário_CCH]]+Tabela14[[#This Row],[TtAlunos_Secundário_prof]]</f>
        <v>693</v>
      </c>
      <c r="Q95" s="118">
        <f>Tabela14[[#This Row],[COF_MUN]]/Tabela14[[#This Row],[Total de Alunos]]*Tabela14[[#This Row],[TtAlunos_Básico]]</f>
        <v>0</v>
      </c>
      <c r="R95" s="119">
        <f>Tabela14[[#This Row],[COF_NUTSIII]]/Tabela14[[#This Row],[Total de Alunos]]*Tabela14[[#This Row],[TtAlunos_Básico]]</f>
        <v>244885.66291375292</v>
      </c>
      <c r="S95" s="120">
        <f>Tabela14[[#This Row],[COF_NUTSIII+MUN]]/Tabela14[[#This Row],[Total de Alunos]]*Tabela14[[#This Row],[TtAlunos_Básico]]</f>
        <v>244885.66291375292</v>
      </c>
      <c r="T95" s="119">
        <f>Tabela14[[#This Row],[COF_MUN]]/Tabela14[[#This Row],[Total de Alunos]]*Tabela14[[#This Row],[TtAlunos_Secundário_CCH]]</f>
        <v>0</v>
      </c>
      <c r="U95" s="119">
        <f>Tabela14[[#This Row],[COF_NUTSIII]]/Tabela14[[#This Row],[Total de Alunos]]*Tabela14[[#This Row],[TtAlunos_Secundário_CCH]]</f>
        <v>34140.686223776225</v>
      </c>
      <c r="V95" s="120">
        <f>Tabela14[[#This Row],[COF_NUTSIII+MUN]]/Tabela14[[#This Row],[Total de Alunos]]*Tabela14[[#This Row],[TtAlunos_Secundário_CCH]]</f>
        <v>34140.686223776225</v>
      </c>
      <c r="W95" s="119">
        <f>Tabela14[[#This Row],[COF_MUN]]/Tabela14[[#This Row],[Total de Alunos]]*Tabela14[[#This Row],[TtAlunos_Secundário_prof]]</f>
        <v>0</v>
      </c>
      <c r="X95" s="119">
        <f>Tabela14[[#This Row],[COF_NUTSIII]]/Tabela14[[#This Row],[Total de Alunos]]*Tabela14[[#This Row],[TtAlunos_Secundário_prof]]</f>
        <v>13066.188554778557</v>
      </c>
      <c r="Y95" s="120">
        <f>Tabela14[[#This Row],[COF_NUTSIII+MUN]]/Tabela14[[#This Row],[Total de Alunos]]*Tabela14[[#This Row],[TtAlunos_Secundário_prof]]</f>
        <v>13066.188554778557</v>
      </c>
    </row>
    <row r="96" spans="1:25" x14ac:dyDescent="0.3">
      <c r="A96" s="76">
        <v>605</v>
      </c>
      <c r="B96" s="76" t="s">
        <v>350</v>
      </c>
      <c r="C96" s="76" t="s">
        <v>353</v>
      </c>
      <c r="D96" s="76" t="s">
        <v>484</v>
      </c>
      <c r="E96" s="76" t="s">
        <v>485</v>
      </c>
      <c r="F96" s="76" t="s">
        <v>336</v>
      </c>
      <c r="G96" s="76" t="s">
        <v>314</v>
      </c>
      <c r="H96" s="76" t="s">
        <v>579</v>
      </c>
      <c r="I96" s="76" t="s">
        <v>583</v>
      </c>
      <c r="J96" s="118">
        <v>0</v>
      </c>
      <c r="K96" s="119">
        <v>331258.91315789474</v>
      </c>
      <c r="L96" s="120">
        <f>Tabela14[[#This Row],[COF_MUN]]+Tabela14[[#This Row],[COF_NUTSIII]]</f>
        <v>331258.91315789474</v>
      </c>
      <c r="M96" s="129">
        <v>4603</v>
      </c>
      <c r="N96" s="129">
        <v>1205</v>
      </c>
      <c r="O96" s="129">
        <v>633</v>
      </c>
      <c r="P96" s="130">
        <f>Tabela14[[#This Row],[TtAlunos_Básico]]+Tabela14[[#This Row],[TtAlunos_Secundário_CCH]]+Tabela14[[#This Row],[TtAlunos_Secundário_prof]]</f>
        <v>6441</v>
      </c>
      <c r="Q96" s="118">
        <f>Tabela14[[#This Row],[COF_MUN]]/Tabela14[[#This Row],[Total de Alunos]]*Tabela14[[#This Row],[TtAlunos_Básico]]</f>
        <v>0</v>
      </c>
      <c r="R96" s="119">
        <f>Tabela14[[#This Row],[COF_NUTSIII]]/Tabela14[[#This Row],[Total de Alunos]]*Tabela14[[#This Row],[TtAlunos_Básico]]</f>
        <v>236731.06307495566</v>
      </c>
      <c r="S96" s="120">
        <f>Tabela14[[#This Row],[COF_NUTSIII+MUN]]/Tabela14[[#This Row],[Total de Alunos]]*Tabela14[[#This Row],[TtAlunos_Básico]]</f>
        <v>236731.06307495566</v>
      </c>
      <c r="T96" s="119">
        <f>Tabela14[[#This Row],[COF_MUN]]/Tabela14[[#This Row],[Total de Alunos]]*Tabela14[[#This Row],[TtAlunos_Secundário_CCH]]</f>
        <v>0</v>
      </c>
      <c r="U96" s="119">
        <f>Tabela14[[#This Row],[COF_NUTSIII]]/Tabela14[[#This Row],[Total de Alunos]]*Tabela14[[#This Row],[TtAlunos_Secundário_CCH]]</f>
        <v>61972.828808455699</v>
      </c>
      <c r="V96" s="120">
        <f>Tabela14[[#This Row],[COF_NUTSIII+MUN]]/Tabela14[[#This Row],[Total de Alunos]]*Tabela14[[#This Row],[TtAlunos_Secundário_CCH]]</f>
        <v>61972.828808455699</v>
      </c>
      <c r="W96" s="119">
        <f>Tabela14[[#This Row],[COF_MUN]]/Tabela14[[#This Row],[Total de Alunos]]*Tabela14[[#This Row],[TtAlunos_Secundário_prof]]</f>
        <v>0</v>
      </c>
      <c r="X96" s="119">
        <f>Tabela14[[#This Row],[COF_NUTSIII]]/Tabela14[[#This Row],[Total de Alunos]]*Tabela14[[#This Row],[TtAlunos_Secundário_prof]]</f>
        <v>32555.021274483366</v>
      </c>
      <c r="Y96" s="120">
        <f>Tabela14[[#This Row],[COF_NUTSIII+MUN]]/Tabela14[[#This Row],[Total de Alunos]]*Tabela14[[#This Row],[TtAlunos_Secundário_prof]]</f>
        <v>32555.021274483366</v>
      </c>
    </row>
    <row r="97" spans="1:25" x14ac:dyDescent="0.3">
      <c r="A97" s="76">
        <v>904</v>
      </c>
      <c r="B97" s="76" t="s">
        <v>350</v>
      </c>
      <c r="C97" s="76" t="s">
        <v>353</v>
      </c>
      <c r="D97" s="76" t="s">
        <v>484</v>
      </c>
      <c r="E97" s="76" t="s">
        <v>485</v>
      </c>
      <c r="F97" s="76" t="s">
        <v>329</v>
      </c>
      <c r="G97" s="76" t="s">
        <v>312</v>
      </c>
      <c r="H97" s="76" t="s">
        <v>492</v>
      </c>
      <c r="I97" s="76" t="s">
        <v>497</v>
      </c>
      <c r="J97" s="118">
        <v>0</v>
      </c>
      <c r="K97" s="119">
        <v>91594.23133333333</v>
      </c>
      <c r="L97" s="120">
        <f>Tabela14[[#This Row],[COF_MUN]]+Tabela14[[#This Row],[COF_NUTSIII]]</f>
        <v>91594.23133333333</v>
      </c>
      <c r="M97" s="129">
        <v>333</v>
      </c>
      <c r="N97" s="129">
        <v>53</v>
      </c>
      <c r="O97" s="129">
        <v>0</v>
      </c>
      <c r="P97" s="130">
        <f>Tabela14[[#This Row],[TtAlunos_Básico]]+Tabela14[[#This Row],[TtAlunos_Secundário_CCH]]+Tabela14[[#This Row],[TtAlunos_Secundário_prof]]</f>
        <v>386</v>
      </c>
      <c r="Q97" s="118">
        <f>Tabela14[[#This Row],[COF_MUN]]/Tabela14[[#This Row],[Total de Alunos]]*Tabela14[[#This Row],[TtAlunos_Básico]]</f>
        <v>0</v>
      </c>
      <c r="R97" s="119">
        <f>Tabela14[[#This Row],[COF_NUTSIII]]/Tabela14[[#This Row],[Total de Alunos]]*Tabela14[[#This Row],[TtAlunos_Básico]]</f>
        <v>79017.821331606217</v>
      </c>
      <c r="S97" s="120">
        <f>Tabela14[[#This Row],[COF_NUTSIII+MUN]]/Tabela14[[#This Row],[Total de Alunos]]*Tabela14[[#This Row],[TtAlunos_Básico]]</f>
        <v>79017.821331606217</v>
      </c>
      <c r="T97" s="119">
        <f>Tabela14[[#This Row],[COF_MUN]]/Tabela14[[#This Row],[Total de Alunos]]*Tabela14[[#This Row],[TtAlunos_Secundário_CCH]]</f>
        <v>0</v>
      </c>
      <c r="U97" s="119">
        <f>Tabela14[[#This Row],[COF_NUTSIII]]/Tabela14[[#This Row],[Total de Alunos]]*Tabela14[[#This Row],[TtAlunos_Secundário_CCH]]</f>
        <v>12576.410001727116</v>
      </c>
      <c r="V97" s="120">
        <f>Tabela14[[#This Row],[COF_NUTSIII+MUN]]/Tabela14[[#This Row],[Total de Alunos]]*Tabela14[[#This Row],[TtAlunos_Secundário_CCH]]</f>
        <v>12576.410001727116</v>
      </c>
      <c r="W97" s="119">
        <f>Tabela14[[#This Row],[COF_MUN]]/Tabela14[[#This Row],[Total de Alunos]]*Tabela14[[#This Row],[TtAlunos_Secundário_prof]]</f>
        <v>0</v>
      </c>
      <c r="X97" s="119">
        <f>Tabela14[[#This Row],[COF_NUTSIII]]/Tabela14[[#This Row],[Total de Alunos]]*Tabela14[[#This Row],[TtAlunos_Secundário_prof]]</f>
        <v>0</v>
      </c>
      <c r="Y97" s="120">
        <f>Tabela14[[#This Row],[COF_NUTSIII+MUN]]/Tabela14[[#This Row],[Total de Alunos]]*Tabela14[[#This Row],[TtAlunos_Secundário_prof]]</f>
        <v>0</v>
      </c>
    </row>
    <row r="98" spans="1:25" x14ac:dyDescent="0.3">
      <c r="A98" s="76">
        <v>1008</v>
      </c>
      <c r="B98" s="76" t="s">
        <v>350</v>
      </c>
      <c r="C98" s="76" t="s">
        <v>353</v>
      </c>
      <c r="D98" s="76" t="s">
        <v>484</v>
      </c>
      <c r="E98" s="76" t="s">
        <v>485</v>
      </c>
      <c r="F98" s="76" t="s">
        <v>337</v>
      </c>
      <c r="G98" s="76" t="s">
        <v>310</v>
      </c>
      <c r="H98" s="76" t="s">
        <v>556</v>
      </c>
      <c r="I98" s="76" t="s">
        <v>602</v>
      </c>
      <c r="J98" s="118">
        <v>0</v>
      </c>
      <c r="K98" s="119">
        <v>219794.57400000002</v>
      </c>
      <c r="L98" s="120">
        <f>Tabela14[[#This Row],[COF_MUN]]+Tabela14[[#This Row],[COF_NUTSIII]]</f>
        <v>219794.57400000002</v>
      </c>
      <c r="M98" s="129">
        <v>320</v>
      </c>
      <c r="N98" s="129">
        <v>95</v>
      </c>
      <c r="O98" s="129">
        <v>21</v>
      </c>
      <c r="P98" s="130">
        <f>Tabela14[[#This Row],[TtAlunos_Básico]]+Tabela14[[#This Row],[TtAlunos_Secundário_CCH]]+Tabela14[[#This Row],[TtAlunos_Secundário_prof]]</f>
        <v>436</v>
      </c>
      <c r="Q98" s="118">
        <f>Tabela14[[#This Row],[COF_MUN]]/Tabela14[[#This Row],[Total de Alunos]]*Tabela14[[#This Row],[TtAlunos_Básico]]</f>
        <v>0</v>
      </c>
      <c r="R98" s="119">
        <f>Tabela14[[#This Row],[COF_NUTSIII]]/Tabela14[[#This Row],[Total de Alunos]]*Tabela14[[#This Row],[TtAlunos_Básico]]</f>
        <v>161317.11853211012</v>
      </c>
      <c r="S98" s="120">
        <f>Tabela14[[#This Row],[COF_NUTSIII+MUN]]/Tabela14[[#This Row],[Total de Alunos]]*Tabela14[[#This Row],[TtAlunos_Básico]]</f>
        <v>161317.11853211012</v>
      </c>
      <c r="T98" s="119">
        <f>Tabela14[[#This Row],[COF_MUN]]/Tabela14[[#This Row],[Total de Alunos]]*Tabela14[[#This Row],[TtAlunos_Secundário_CCH]]</f>
        <v>0</v>
      </c>
      <c r="U98" s="119">
        <f>Tabela14[[#This Row],[COF_NUTSIII]]/Tabela14[[#This Row],[Total de Alunos]]*Tabela14[[#This Row],[TtAlunos_Secundário_CCH]]</f>
        <v>47891.019564220187</v>
      </c>
      <c r="V98" s="120">
        <f>Tabela14[[#This Row],[COF_NUTSIII+MUN]]/Tabela14[[#This Row],[Total de Alunos]]*Tabela14[[#This Row],[TtAlunos_Secundário_CCH]]</f>
        <v>47891.019564220187</v>
      </c>
      <c r="W98" s="119">
        <f>Tabela14[[#This Row],[COF_MUN]]/Tabela14[[#This Row],[Total de Alunos]]*Tabela14[[#This Row],[TtAlunos_Secundário_prof]]</f>
        <v>0</v>
      </c>
      <c r="X98" s="119">
        <f>Tabela14[[#This Row],[COF_NUTSIII]]/Tabela14[[#This Row],[Total de Alunos]]*Tabela14[[#This Row],[TtAlunos_Secundário_prof]]</f>
        <v>10586.435903669726</v>
      </c>
      <c r="Y98" s="120">
        <f>Tabela14[[#This Row],[COF_NUTSIII+MUN]]/Tabela14[[#This Row],[Total de Alunos]]*Tabela14[[#This Row],[TtAlunos_Secundário_prof]]</f>
        <v>10586.435903669726</v>
      </c>
    </row>
    <row r="99" spans="1:25" x14ac:dyDescent="0.3">
      <c r="A99" s="76">
        <v>905</v>
      </c>
      <c r="B99" s="76" t="s">
        <v>350</v>
      </c>
      <c r="C99" s="76" t="s">
        <v>353</v>
      </c>
      <c r="D99" s="76" t="s">
        <v>484</v>
      </c>
      <c r="E99" s="76" t="s">
        <v>485</v>
      </c>
      <c r="F99" s="76" t="s">
        <v>329</v>
      </c>
      <c r="G99" s="76" t="s">
        <v>312</v>
      </c>
      <c r="H99" s="76" t="s">
        <v>492</v>
      </c>
      <c r="I99" s="76" t="s">
        <v>498</v>
      </c>
      <c r="J99" s="118">
        <v>0</v>
      </c>
      <c r="K99" s="119">
        <v>91594.23133333333</v>
      </c>
      <c r="L99" s="120">
        <f>Tabela14[[#This Row],[COF_MUN]]+Tabela14[[#This Row],[COF_NUTSIII]]</f>
        <v>91594.23133333333</v>
      </c>
      <c r="M99" s="129">
        <v>302</v>
      </c>
      <c r="N99" s="129">
        <v>79</v>
      </c>
      <c r="O99" s="129">
        <v>29</v>
      </c>
      <c r="P99" s="130">
        <f>Tabela14[[#This Row],[TtAlunos_Básico]]+Tabela14[[#This Row],[TtAlunos_Secundário_CCH]]+Tabela14[[#This Row],[TtAlunos_Secundário_prof]]</f>
        <v>410</v>
      </c>
      <c r="Q99" s="118">
        <f>Tabela14[[#This Row],[COF_MUN]]/Tabela14[[#This Row],[Total de Alunos]]*Tabela14[[#This Row],[TtAlunos_Básico]]</f>
        <v>0</v>
      </c>
      <c r="R99" s="119">
        <f>Tabela14[[#This Row],[COF_NUTSIII]]/Tabela14[[#This Row],[Total de Alunos]]*Tabela14[[#This Row],[TtAlunos_Básico]]</f>
        <v>67466.970396747958</v>
      </c>
      <c r="S99" s="120">
        <f>Tabela14[[#This Row],[COF_NUTSIII+MUN]]/Tabela14[[#This Row],[Total de Alunos]]*Tabela14[[#This Row],[TtAlunos_Básico]]</f>
        <v>67466.970396747958</v>
      </c>
      <c r="T99" s="119">
        <f>Tabela14[[#This Row],[COF_MUN]]/Tabela14[[#This Row],[Total de Alunos]]*Tabela14[[#This Row],[TtAlunos_Secundário_CCH]]</f>
        <v>0</v>
      </c>
      <c r="U99" s="119">
        <f>Tabela14[[#This Row],[COF_NUTSIII]]/Tabela14[[#This Row],[Total de Alunos]]*Tabela14[[#This Row],[TtAlunos_Secundário_CCH]]</f>
        <v>17648.64457398374</v>
      </c>
      <c r="V99" s="120">
        <f>Tabela14[[#This Row],[COF_NUTSIII+MUN]]/Tabela14[[#This Row],[Total de Alunos]]*Tabela14[[#This Row],[TtAlunos_Secundário_CCH]]</f>
        <v>17648.64457398374</v>
      </c>
      <c r="W99" s="119">
        <f>Tabela14[[#This Row],[COF_MUN]]/Tabela14[[#This Row],[Total de Alunos]]*Tabela14[[#This Row],[TtAlunos_Secundário_prof]]</f>
        <v>0</v>
      </c>
      <c r="X99" s="119">
        <f>Tabela14[[#This Row],[COF_NUTSIII]]/Tabela14[[#This Row],[Total de Alunos]]*Tabela14[[#This Row],[TtAlunos_Secundário_prof]]</f>
        <v>6478.616362601626</v>
      </c>
      <c r="Y99" s="120">
        <f>Tabela14[[#This Row],[COF_NUTSIII+MUN]]/Tabela14[[#This Row],[Total de Alunos]]*Tabela14[[#This Row],[TtAlunos_Secundário_prof]]</f>
        <v>6478.616362601626</v>
      </c>
    </row>
    <row r="100" spans="1:25" x14ac:dyDescent="0.3">
      <c r="A100" s="76">
        <v>404</v>
      </c>
      <c r="B100" s="76" t="s">
        <v>350</v>
      </c>
      <c r="C100" s="76" t="s">
        <v>353</v>
      </c>
      <c r="D100" s="76" t="s">
        <v>408</v>
      </c>
      <c r="E100" s="76" t="s">
        <v>409</v>
      </c>
      <c r="F100" s="76" t="s">
        <v>331</v>
      </c>
      <c r="G100" s="76" t="s">
        <v>301</v>
      </c>
      <c r="H100" s="76" t="s">
        <v>515</v>
      </c>
      <c r="I100" s="76" t="s">
        <v>517</v>
      </c>
      <c r="J100" s="118">
        <v>233433.06</v>
      </c>
      <c r="K100" s="119">
        <v>11835.449999999999</v>
      </c>
      <c r="L100" s="120">
        <f>Tabela14[[#This Row],[COF_MUN]]+Tabela14[[#This Row],[COF_NUTSIII]]</f>
        <v>245268.51</v>
      </c>
      <c r="M100" s="129">
        <v>207</v>
      </c>
      <c r="N100" s="129"/>
      <c r="O100" s="129"/>
      <c r="P100" s="130">
        <f>Tabela14[[#This Row],[TtAlunos_Básico]]+Tabela14[[#This Row],[TtAlunos_Secundário_CCH]]+Tabela14[[#This Row],[TtAlunos_Secundário_prof]]</f>
        <v>207</v>
      </c>
      <c r="Q100" s="118">
        <f>Tabela14[[#This Row],[COF_MUN]]/Tabela14[[#This Row],[Total de Alunos]]*Tabela14[[#This Row],[TtAlunos_Básico]]</f>
        <v>233433.06</v>
      </c>
      <c r="R100" s="119">
        <f>Tabela14[[#This Row],[COF_NUTSIII]]/Tabela14[[#This Row],[Total de Alunos]]*Tabela14[[#This Row],[TtAlunos_Básico]]</f>
        <v>11835.449999999999</v>
      </c>
      <c r="S100" s="120">
        <f>Tabela14[[#This Row],[COF_NUTSIII+MUN]]/Tabela14[[#This Row],[Total de Alunos]]*Tabela14[[#This Row],[TtAlunos_Básico]]</f>
        <v>245268.51</v>
      </c>
      <c r="T100" s="119">
        <f>Tabela14[[#This Row],[COF_MUN]]/Tabela14[[#This Row],[Total de Alunos]]*Tabela14[[#This Row],[TtAlunos_Secundário_CCH]]</f>
        <v>0</v>
      </c>
      <c r="U100" s="119">
        <f>Tabela14[[#This Row],[COF_NUTSIII]]/Tabela14[[#This Row],[Total de Alunos]]*Tabela14[[#This Row],[TtAlunos_Secundário_CCH]]</f>
        <v>0</v>
      </c>
      <c r="V100" s="120">
        <f>Tabela14[[#This Row],[COF_NUTSIII+MUN]]/Tabela14[[#This Row],[Total de Alunos]]*Tabela14[[#This Row],[TtAlunos_Secundário_CCH]]</f>
        <v>0</v>
      </c>
      <c r="W100" s="119">
        <f>Tabela14[[#This Row],[COF_MUN]]/Tabela14[[#This Row],[Total de Alunos]]*Tabela14[[#This Row],[TtAlunos_Secundário_prof]]</f>
        <v>0</v>
      </c>
      <c r="X100" s="119">
        <f>Tabela14[[#This Row],[COF_NUTSIII]]/Tabela14[[#This Row],[Total de Alunos]]*Tabela14[[#This Row],[TtAlunos_Secundário_prof]]</f>
        <v>0</v>
      </c>
      <c r="Y100" s="120">
        <f>Tabela14[[#This Row],[COF_NUTSIII+MUN]]/Tabela14[[#This Row],[Total de Alunos]]*Tabela14[[#This Row],[TtAlunos_Secundário_prof]]</f>
        <v>0</v>
      </c>
    </row>
    <row r="101" spans="1:25" x14ac:dyDescent="0.3">
      <c r="A101" s="76">
        <v>1208</v>
      </c>
      <c r="B101" s="76" t="s">
        <v>350</v>
      </c>
      <c r="C101" s="76" t="s">
        <v>353</v>
      </c>
      <c r="D101" s="76" t="s">
        <v>354</v>
      </c>
      <c r="E101" s="76" t="s">
        <v>355</v>
      </c>
      <c r="F101" s="76" t="s">
        <v>322</v>
      </c>
      <c r="G101" s="76">
        <v>186</v>
      </c>
      <c r="H101" s="76" t="s">
        <v>393</v>
      </c>
      <c r="I101" s="76" t="s">
        <v>401</v>
      </c>
      <c r="J101" s="118">
        <v>0</v>
      </c>
      <c r="K101" s="119">
        <v>30017.989999999998</v>
      </c>
      <c r="L101" s="120">
        <f>Tabela14[[#This Row],[COF_MUN]]+Tabela14[[#This Row],[COF_NUTSIII]]</f>
        <v>30017.989999999998</v>
      </c>
      <c r="M101" s="129">
        <v>211</v>
      </c>
      <c r="N101" s="129"/>
      <c r="O101" s="129"/>
      <c r="P101" s="130">
        <f>Tabela14[[#This Row],[TtAlunos_Básico]]+Tabela14[[#This Row],[TtAlunos_Secundário_CCH]]+Tabela14[[#This Row],[TtAlunos_Secundário_prof]]</f>
        <v>211</v>
      </c>
      <c r="Q101" s="118">
        <f>Tabela14[[#This Row],[COF_MUN]]/Tabela14[[#This Row],[Total de Alunos]]*Tabela14[[#This Row],[TtAlunos_Básico]]</f>
        <v>0</v>
      </c>
      <c r="R101" s="119">
        <f>Tabela14[[#This Row],[COF_NUTSIII]]/Tabela14[[#This Row],[Total de Alunos]]*Tabela14[[#This Row],[TtAlunos_Básico]]</f>
        <v>30017.99</v>
      </c>
      <c r="S101" s="120">
        <f>Tabela14[[#This Row],[COF_NUTSIII+MUN]]/Tabela14[[#This Row],[Total de Alunos]]*Tabela14[[#This Row],[TtAlunos_Básico]]</f>
        <v>30017.99</v>
      </c>
      <c r="T101" s="119">
        <f>Tabela14[[#This Row],[COF_MUN]]/Tabela14[[#This Row],[Total de Alunos]]*Tabela14[[#This Row],[TtAlunos_Secundário_CCH]]</f>
        <v>0</v>
      </c>
      <c r="U101" s="119">
        <f>Tabela14[[#This Row],[COF_NUTSIII]]/Tabela14[[#This Row],[Total de Alunos]]*Tabela14[[#This Row],[TtAlunos_Secundário_CCH]]</f>
        <v>0</v>
      </c>
      <c r="V101" s="120">
        <f>Tabela14[[#This Row],[COF_NUTSIII+MUN]]/Tabela14[[#This Row],[Total de Alunos]]*Tabela14[[#This Row],[TtAlunos_Secundário_CCH]]</f>
        <v>0</v>
      </c>
      <c r="W101" s="119">
        <f>Tabela14[[#This Row],[COF_MUN]]/Tabela14[[#This Row],[Total de Alunos]]*Tabela14[[#This Row],[TtAlunos_Secundário_prof]]</f>
        <v>0</v>
      </c>
      <c r="X101" s="119">
        <f>Tabela14[[#This Row],[COF_NUTSIII]]/Tabela14[[#This Row],[Total de Alunos]]*Tabela14[[#This Row],[TtAlunos_Secundário_prof]]</f>
        <v>0</v>
      </c>
      <c r="Y101" s="120">
        <f>Tabela14[[#This Row],[COF_NUTSIII+MUN]]/Tabela14[[#This Row],[Total de Alunos]]*Tabela14[[#This Row],[TtAlunos_Secundário_prof]]</f>
        <v>0</v>
      </c>
    </row>
    <row r="102" spans="1:25" x14ac:dyDescent="0.3">
      <c r="A102" s="76">
        <v>504</v>
      </c>
      <c r="B102" s="76" t="s">
        <v>350</v>
      </c>
      <c r="C102" s="76" t="s">
        <v>353</v>
      </c>
      <c r="D102" s="76" t="s">
        <v>484</v>
      </c>
      <c r="E102" s="76" t="s">
        <v>485</v>
      </c>
      <c r="F102" s="76" t="s">
        <v>329</v>
      </c>
      <c r="G102" s="76" t="s">
        <v>312</v>
      </c>
      <c r="H102" s="76" t="s">
        <v>486</v>
      </c>
      <c r="I102" s="76" t="s">
        <v>499</v>
      </c>
      <c r="J102" s="118">
        <v>0</v>
      </c>
      <c r="K102" s="119">
        <v>91594.23133333333</v>
      </c>
      <c r="L102" s="120">
        <f>Tabela14[[#This Row],[COF_MUN]]+Tabela14[[#This Row],[COF_NUTSIII]]</f>
        <v>91594.23133333333</v>
      </c>
      <c r="M102" s="129">
        <v>1838</v>
      </c>
      <c r="N102" s="129">
        <v>407</v>
      </c>
      <c r="O102" s="129">
        <v>398</v>
      </c>
      <c r="P102" s="130">
        <f>Tabela14[[#This Row],[TtAlunos_Básico]]+Tabela14[[#This Row],[TtAlunos_Secundário_CCH]]+Tabela14[[#This Row],[TtAlunos_Secundário_prof]]</f>
        <v>2643</v>
      </c>
      <c r="Q102" s="118">
        <f>Tabela14[[#This Row],[COF_MUN]]/Tabela14[[#This Row],[Total de Alunos]]*Tabela14[[#This Row],[TtAlunos_Básico]]</f>
        <v>0</v>
      </c>
      <c r="R102" s="119">
        <f>Tabela14[[#This Row],[COF_NUTSIII]]/Tabela14[[#This Row],[Total de Alunos]]*Tabela14[[#This Row],[TtAlunos_Básico]]</f>
        <v>63696.631551519735</v>
      </c>
      <c r="S102" s="120">
        <f>Tabela14[[#This Row],[COF_NUTSIII+MUN]]/Tabela14[[#This Row],[Total de Alunos]]*Tabela14[[#This Row],[TtAlunos_Básico]]</f>
        <v>63696.631551519735</v>
      </c>
      <c r="T102" s="119">
        <f>Tabela14[[#This Row],[COF_MUN]]/Tabela14[[#This Row],[Total de Alunos]]*Tabela14[[#This Row],[TtAlunos_Secundário_CCH]]</f>
        <v>0</v>
      </c>
      <c r="U102" s="119">
        <f>Tabela14[[#This Row],[COF_NUTSIII]]/Tabela14[[#This Row],[Total de Alunos]]*Tabela14[[#This Row],[TtAlunos_Secundário_CCH]]</f>
        <v>14104.749206457307</v>
      </c>
      <c r="V102" s="120">
        <f>Tabela14[[#This Row],[COF_NUTSIII+MUN]]/Tabela14[[#This Row],[Total de Alunos]]*Tabela14[[#This Row],[TtAlunos_Secundário_CCH]]</f>
        <v>14104.749206457307</v>
      </c>
      <c r="W102" s="119">
        <f>Tabela14[[#This Row],[COF_MUN]]/Tabela14[[#This Row],[Total de Alunos]]*Tabela14[[#This Row],[TtAlunos_Secundário_prof]]</f>
        <v>0</v>
      </c>
      <c r="X102" s="119">
        <f>Tabela14[[#This Row],[COF_NUTSIII]]/Tabela14[[#This Row],[Total de Alunos]]*Tabela14[[#This Row],[TtAlunos_Secundário_prof]]</f>
        <v>13792.850575356286</v>
      </c>
      <c r="Y102" s="120">
        <f>Tabela14[[#This Row],[COF_NUTSIII+MUN]]/Tabela14[[#This Row],[Total de Alunos]]*Tabela14[[#This Row],[TtAlunos_Secundário_prof]]</f>
        <v>13792.850575356286</v>
      </c>
    </row>
    <row r="103" spans="1:25" x14ac:dyDescent="0.3">
      <c r="A103" s="76">
        <v>1209</v>
      </c>
      <c r="B103" s="76" t="s">
        <v>350</v>
      </c>
      <c r="C103" s="76" t="s">
        <v>353</v>
      </c>
      <c r="D103" s="76" t="s">
        <v>354</v>
      </c>
      <c r="E103" s="76" t="s">
        <v>355</v>
      </c>
      <c r="F103" s="76" t="s">
        <v>322</v>
      </c>
      <c r="G103" s="76">
        <v>186</v>
      </c>
      <c r="H103" s="76" t="s">
        <v>393</v>
      </c>
      <c r="I103" s="76" t="s">
        <v>402</v>
      </c>
      <c r="J103" s="118">
        <v>216993.23</v>
      </c>
      <c r="K103" s="119">
        <v>30017.989999999998</v>
      </c>
      <c r="L103" s="120">
        <f>Tabela14[[#This Row],[COF_MUN]]+Tabela14[[#This Row],[COF_NUTSIII]]</f>
        <v>247011.22</v>
      </c>
      <c r="M103" s="129">
        <v>227</v>
      </c>
      <c r="N103" s="129"/>
      <c r="O103" s="129">
        <v>20</v>
      </c>
      <c r="P103" s="130">
        <f>Tabela14[[#This Row],[TtAlunos_Básico]]+Tabela14[[#This Row],[TtAlunos_Secundário_CCH]]+Tabela14[[#This Row],[TtAlunos_Secundário_prof]]</f>
        <v>247</v>
      </c>
      <c r="Q103" s="118">
        <f>Tabela14[[#This Row],[COF_MUN]]/Tabela14[[#This Row],[Total de Alunos]]*Tabela14[[#This Row],[TtAlunos_Básico]]</f>
        <v>199422.92797570853</v>
      </c>
      <c r="R103" s="119">
        <f>Tabela14[[#This Row],[COF_NUTSIII]]/Tabela14[[#This Row],[Total de Alunos]]*Tabela14[[#This Row],[TtAlunos_Básico]]</f>
        <v>27587.383522267202</v>
      </c>
      <c r="S103" s="120">
        <f>Tabela14[[#This Row],[COF_NUTSIII+MUN]]/Tabela14[[#This Row],[Total de Alunos]]*Tabela14[[#This Row],[TtAlunos_Básico]]</f>
        <v>227010.31149797572</v>
      </c>
      <c r="T103" s="119">
        <f>Tabela14[[#This Row],[COF_MUN]]/Tabela14[[#This Row],[Total de Alunos]]*Tabela14[[#This Row],[TtAlunos_Secundário_CCH]]</f>
        <v>0</v>
      </c>
      <c r="U103" s="119">
        <f>Tabela14[[#This Row],[COF_NUTSIII]]/Tabela14[[#This Row],[Total de Alunos]]*Tabela14[[#This Row],[TtAlunos_Secundário_CCH]]</f>
        <v>0</v>
      </c>
      <c r="V103" s="120">
        <f>Tabela14[[#This Row],[COF_NUTSIII+MUN]]/Tabela14[[#This Row],[Total de Alunos]]*Tabela14[[#This Row],[TtAlunos_Secundário_CCH]]</f>
        <v>0</v>
      </c>
      <c r="W103" s="119">
        <f>Tabela14[[#This Row],[COF_MUN]]/Tabela14[[#This Row],[Total de Alunos]]*Tabela14[[#This Row],[TtAlunos_Secundário_prof]]</f>
        <v>17570.302024291501</v>
      </c>
      <c r="X103" s="119">
        <f>Tabela14[[#This Row],[COF_NUTSIII]]/Tabela14[[#This Row],[Total de Alunos]]*Tabela14[[#This Row],[TtAlunos_Secundário_prof]]</f>
        <v>2430.6064777327933</v>
      </c>
      <c r="Y103" s="120">
        <f>Tabela14[[#This Row],[COF_NUTSIII+MUN]]/Tabela14[[#This Row],[Total de Alunos]]*Tabela14[[#This Row],[TtAlunos_Secundário_prof]]</f>
        <v>20000.908502024293</v>
      </c>
    </row>
    <row r="104" spans="1:25" x14ac:dyDescent="0.3">
      <c r="A104" s="76">
        <v>606</v>
      </c>
      <c r="B104" s="76" t="s">
        <v>350</v>
      </c>
      <c r="C104" s="76" t="s">
        <v>353</v>
      </c>
      <c r="D104" s="76" t="s">
        <v>484</v>
      </c>
      <c r="E104" s="76" t="s">
        <v>485</v>
      </c>
      <c r="F104" s="76" t="s">
        <v>336</v>
      </c>
      <c r="G104" s="76" t="s">
        <v>314</v>
      </c>
      <c r="H104" s="76" t="s">
        <v>579</v>
      </c>
      <c r="I104" s="76" t="s">
        <v>584</v>
      </c>
      <c r="J104" s="118">
        <v>0</v>
      </c>
      <c r="K104" s="119">
        <v>331258.91315789474</v>
      </c>
      <c r="L104" s="120">
        <f>Tabela14[[#This Row],[COF_MUN]]+Tabela14[[#This Row],[COF_NUTSIII]]</f>
        <v>331258.91315789474</v>
      </c>
      <c r="M104" s="129">
        <v>196</v>
      </c>
      <c r="N104" s="129"/>
      <c r="O104" s="129"/>
      <c r="P104" s="130">
        <f>Tabela14[[#This Row],[TtAlunos_Básico]]+Tabela14[[#This Row],[TtAlunos_Secundário_CCH]]+Tabela14[[#This Row],[TtAlunos_Secundário_prof]]</f>
        <v>196</v>
      </c>
      <c r="Q104" s="118">
        <f>Tabela14[[#This Row],[COF_MUN]]/Tabela14[[#This Row],[Total de Alunos]]*Tabela14[[#This Row],[TtAlunos_Básico]]</f>
        <v>0</v>
      </c>
      <c r="R104" s="119">
        <f>Tabela14[[#This Row],[COF_NUTSIII]]/Tabela14[[#This Row],[Total de Alunos]]*Tabela14[[#This Row],[TtAlunos_Básico]]</f>
        <v>331258.91315789474</v>
      </c>
      <c r="S104" s="120">
        <f>Tabela14[[#This Row],[COF_NUTSIII+MUN]]/Tabela14[[#This Row],[Total de Alunos]]*Tabela14[[#This Row],[TtAlunos_Básico]]</f>
        <v>331258.91315789474</v>
      </c>
      <c r="T104" s="119">
        <f>Tabela14[[#This Row],[COF_MUN]]/Tabela14[[#This Row],[Total de Alunos]]*Tabela14[[#This Row],[TtAlunos_Secundário_CCH]]</f>
        <v>0</v>
      </c>
      <c r="U104" s="119">
        <f>Tabela14[[#This Row],[COF_NUTSIII]]/Tabela14[[#This Row],[Total de Alunos]]*Tabela14[[#This Row],[TtAlunos_Secundário_CCH]]</f>
        <v>0</v>
      </c>
      <c r="V104" s="120">
        <f>Tabela14[[#This Row],[COF_NUTSIII+MUN]]/Tabela14[[#This Row],[Total de Alunos]]*Tabela14[[#This Row],[TtAlunos_Secundário_CCH]]</f>
        <v>0</v>
      </c>
      <c r="W104" s="119">
        <f>Tabela14[[#This Row],[COF_MUN]]/Tabela14[[#This Row],[Total de Alunos]]*Tabela14[[#This Row],[TtAlunos_Secundário_prof]]</f>
        <v>0</v>
      </c>
      <c r="X104" s="119">
        <f>Tabela14[[#This Row],[COF_NUTSIII]]/Tabela14[[#This Row],[Total de Alunos]]*Tabela14[[#This Row],[TtAlunos_Secundário_prof]]</f>
        <v>0</v>
      </c>
      <c r="Y104" s="120">
        <f>Tabela14[[#This Row],[COF_NUTSIII+MUN]]/Tabela14[[#This Row],[Total de Alunos]]*Tabela14[[#This Row],[TtAlunos_Secundário_prof]]</f>
        <v>0</v>
      </c>
    </row>
    <row r="105" spans="1:25" x14ac:dyDescent="0.3">
      <c r="A105" s="76">
        <v>1412</v>
      </c>
      <c r="B105" s="76" t="s">
        <v>350</v>
      </c>
      <c r="C105" s="76" t="s">
        <v>353</v>
      </c>
      <c r="D105" s="76" t="s">
        <v>354</v>
      </c>
      <c r="E105" s="76" t="s">
        <v>355</v>
      </c>
      <c r="F105" s="76" t="s">
        <v>332</v>
      </c>
      <c r="G105" s="76">
        <v>185</v>
      </c>
      <c r="H105" s="76" t="s">
        <v>532</v>
      </c>
      <c r="I105" s="76" t="s">
        <v>540</v>
      </c>
      <c r="J105" s="118">
        <v>0</v>
      </c>
      <c r="K105" s="119">
        <v>330088.81818181818</v>
      </c>
      <c r="L105" s="120">
        <f>Tabela14[[#This Row],[COF_MUN]]+Tabela14[[#This Row],[COF_NUTSIII]]</f>
        <v>330088.81818181818</v>
      </c>
      <c r="M105" s="129">
        <v>400</v>
      </c>
      <c r="N105" s="129">
        <v>78</v>
      </c>
      <c r="O105" s="129">
        <v>0</v>
      </c>
      <c r="P105" s="130">
        <f>Tabela14[[#This Row],[TtAlunos_Básico]]+Tabela14[[#This Row],[TtAlunos_Secundário_CCH]]+Tabela14[[#This Row],[TtAlunos_Secundário_prof]]</f>
        <v>478</v>
      </c>
      <c r="Q105" s="118">
        <f>Tabela14[[#This Row],[COF_MUN]]/Tabela14[[#This Row],[Total de Alunos]]*Tabela14[[#This Row],[TtAlunos_Básico]]</f>
        <v>0</v>
      </c>
      <c r="R105" s="119">
        <f>Tabela14[[#This Row],[COF_NUTSIII]]/Tabela14[[#This Row],[Total de Alunos]]*Tabela14[[#This Row],[TtAlunos_Básico]]</f>
        <v>276224.95245340432</v>
      </c>
      <c r="S105" s="120">
        <f>Tabela14[[#This Row],[COF_NUTSIII+MUN]]/Tabela14[[#This Row],[Total de Alunos]]*Tabela14[[#This Row],[TtAlunos_Básico]]</f>
        <v>276224.95245340432</v>
      </c>
      <c r="T105" s="119">
        <f>Tabela14[[#This Row],[COF_MUN]]/Tabela14[[#This Row],[Total de Alunos]]*Tabela14[[#This Row],[TtAlunos_Secundário_CCH]]</f>
        <v>0</v>
      </c>
      <c r="U105" s="119">
        <f>Tabela14[[#This Row],[COF_NUTSIII]]/Tabela14[[#This Row],[Total de Alunos]]*Tabela14[[#This Row],[TtAlunos_Secundário_CCH]]</f>
        <v>53863.865728413846</v>
      </c>
      <c r="V105" s="120">
        <f>Tabela14[[#This Row],[COF_NUTSIII+MUN]]/Tabela14[[#This Row],[Total de Alunos]]*Tabela14[[#This Row],[TtAlunos_Secundário_CCH]]</f>
        <v>53863.865728413846</v>
      </c>
      <c r="W105" s="119">
        <f>Tabela14[[#This Row],[COF_MUN]]/Tabela14[[#This Row],[Total de Alunos]]*Tabela14[[#This Row],[TtAlunos_Secundário_prof]]</f>
        <v>0</v>
      </c>
      <c r="X105" s="119">
        <f>Tabela14[[#This Row],[COF_NUTSIII]]/Tabela14[[#This Row],[Total de Alunos]]*Tabela14[[#This Row],[TtAlunos_Secundário_prof]]</f>
        <v>0</v>
      </c>
      <c r="Y105" s="120">
        <f>Tabela14[[#This Row],[COF_NUTSIII+MUN]]/Tabela14[[#This Row],[Total de Alunos]]*Tabela14[[#This Row],[TtAlunos_Secundário_prof]]</f>
        <v>0</v>
      </c>
    </row>
    <row r="106" spans="1:25" x14ac:dyDescent="0.3">
      <c r="A106" s="76">
        <v>1304</v>
      </c>
      <c r="B106" s="76" t="s">
        <v>350</v>
      </c>
      <c r="C106" s="76" t="s">
        <v>353</v>
      </c>
      <c r="D106" s="76" t="s">
        <v>408</v>
      </c>
      <c r="E106" s="76" t="s">
        <v>409</v>
      </c>
      <c r="F106" s="76" t="s">
        <v>325</v>
      </c>
      <c r="G106" s="76" t="s">
        <v>299</v>
      </c>
      <c r="H106" s="76" t="s">
        <v>448</v>
      </c>
      <c r="I106" s="76" t="s">
        <v>449</v>
      </c>
      <c r="J106" s="118">
        <v>874411.01</v>
      </c>
      <c r="K106" s="119">
        <v>52941.176470588238</v>
      </c>
      <c r="L106" s="120">
        <f>Tabela14[[#This Row],[COF_MUN]]+Tabela14[[#This Row],[COF_NUTSIII]]</f>
        <v>927352.1864705882</v>
      </c>
      <c r="M106" s="129">
        <v>12231</v>
      </c>
      <c r="N106" s="129">
        <v>2881</v>
      </c>
      <c r="O106" s="129">
        <v>833</v>
      </c>
      <c r="P106" s="130">
        <f>Tabela14[[#This Row],[TtAlunos_Básico]]+Tabela14[[#This Row],[TtAlunos_Secundário_CCH]]+Tabela14[[#This Row],[TtAlunos_Secundário_prof]]</f>
        <v>15945</v>
      </c>
      <c r="Q106" s="118">
        <f>Tabela14[[#This Row],[COF_MUN]]/Tabela14[[#This Row],[Total de Alunos]]*Tabela14[[#This Row],[TtAlunos_Básico]]</f>
        <v>670738.22911947314</v>
      </c>
      <c r="R106" s="119">
        <f>Tabela14[[#This Row],[COF_NUTSIII]]/Tabela14[[#This Row],[Total de Alunos]]*Tabela14[[#This Row],[TtAlunos_Básico]]</f>
        <v>40609.816833600802</v>
      </c>
      <c r="S106" s="120">
        <f>Tabela14[[#This Row],[COF_NUTSIII+MUN]]/Tabela14[[#This Row],[Total de Alunos]]*Tabela14[[#This Row],[TtAlunos_Básico]]</f>
        <v>711348.04595307389</v>
      </c>
      <c r="T106" s="119">
        <f>Tabela14[[#This Row],[COF_MUN]]/Tabela14[[#This Row],[Total de Alunos]]*Tabela14[[#This Row],[TtAlunos_Secundário_CCH]]</f>
        <v>157991.72905675761</v>
      </c>
      <c r="U106" s="119">
        <f>Tabela14[[#This Row],[COF_NUTSIII]]/Tabela14[[#This Row],[Total de Alunos]]*Tabela14[[#This Row],[TtAlunos_Secundário_CCH]]</f>
        <v>9565.6023463007041</v>
      </c>
      <c r="V106" s="120">
        <f>Tabela14[[#This Row],[COF_NUTSIII+MUN]]/Tabela14[[#This Row],[Total de Alunos]]*Tabela14[[#This Row],[TtAlunos_Secundário_CCH]]</f>
        <v>167557.33140305828</v>
      </c>
      <c r="W106" s="119">
        <f>Tabela14[[#This Row],[COF_MUN]]/Tabela14[[#This Row],[Total de Alunos]]*Tabela14[[#This Row],[TtAlunos_Secundário_prof]]</f>
        <v>45681.051823769209</v>
      </c>
      <c r="X106" s="119">
        <f>Tabela14[[#This Row],[COF_NUTSIII]]/Tabela14[[#This Row],[Total de Alunos]]*Tabela14[[#This Row],[TtAlunos_Secundário_prof]]</f>
        <v>2765.7572906867358</v>
      </c>
      <c r="Y106" s="120">
        <f>Tabela14[[#This Row],[COF_NUTSIII+MUN]]/Tabela14[[#This Row],[Total de Alunos]]*Tabela14[[#This Row],[TtAlunos_Secundário_prof]]</f>
        <v>48446.809114455937</v>
      </c>
    </row>
    <row r="107" spans="1:25" x14ac:dyDescent="0.3">
      <c r="A107" s="76">
        <v>906</v>
      </c>
      <c r="B107" s="76" t="s">
        <v>350</v>
      </c>
      <c r="C107" s="76" t="s">
        <v>353</v>
      </c>
      <c r="D107" s="76" t="s">
        <v>484</v>
      </c>
      <c r="E107" s="76" t="s">
        <v>485</v>
      </c>
      <c r="F107" s="76" t="s">
        <v>329</v>
      </c>
      <c r="G107" s="76" t="s">
        <v>312</v>
      </c>
      <c r="H107" s="76" t="s">
        <v>492</v>
      </c>
      <c r="I107" s="76" t="s">
        <v>500</v>
      </c>
      <c r="J107" s="118">
        <v>0</v>
      </c>
      <c r="K107" s="119">
        <v>91594.23133333333</v>
      </c>
      <c r="L107" s="120">
        <f>Tabela14[[#This Row],[COF_MUN]]+Tabela14[[#This Row],[COF_NUTSIII]]</f>
        <v>91594.23133333333</v>
      </c>
      <c r="M107" s="129">
        <v>809</v>
      </c>
      <c r="N107" s="129">
        <v>160</v>
      </c>
      <c r="O107" s="129">
        <v>168</v>
      </c>
      <c r="P107" s="130">
        <f>Tabela14[[#This Row],[TtAlunos_Básico]]+Tabela14[[#This Row],[TtAlunos_Secundário_CCH]]+Tabela14[[#This Row],[TtAlunos_Secundário_prof]]</f>
        <v>1137</v>
      </c>
      <c r="Q107" s="118">
        <f>Tabela14[[#This Row],[COF_MUN]]/Tabela14[[#This Row],[Total de Alunos]]*Tabela14[[#This Row],[TtAlunos_Básico]]</f>
        <v>0</v>
      </c>
      <c r="R107" s="119">
        <f>Tabela14[[#This Row],[COF_NUTSIII]]/Tabela14[[#This Row],[Total de Alunos]]*Tabela14[[#This Row],[TtAlunos_Básico]]</f>
        <v>65171.269260041045</v>
      </c>
      <c r="S107" s="120">
        <f>Tabela14[[#This Row],[COF_NUTSIII+MUN]]/Tabela14[[#This Row],[Total de Alunos]]*Tabela14[[#This Row],[TtAlunos_Básico]]</f>
        <v>65171.269260041045</v>
      </c>
      <c r="T107" s="119">
        <f>Tabela14[[#This Row],[COF_MUN]]/Tabela14[[#This Row],[Total de Alunos]]*Tabela14[[#This Row],[TtAlunos_Secundário_CCH]]</f>
        <v>0</v>
      </c>
      <c r="U107" s="119">
        <f>Tabela14[[#This Row],[COF_NUTSIII]]/Tabela14[[#This Row],[Total de Alunos]]*Tabela14[[#This Row],[TtAlunos_Secundário_CCH]]</f>
        <v>12889.249791849898</v>
      </c>
      <c r="V107" s="120">
        <f>Tabela14[[#This Row],[COF_NUTSIII+MUN]]/Tabela14[[#This Row],[Total de Alunos]]*Tabela14[[#This Row],[TtAlunos_Secundário_CCH]]</f>
        <v>12889.249791849898</v>
      </c>
      <c r="W107" s="119">
        <f>Tabela14[[#This Row],[COF_MUN]]/Tabela14[[#This Row],[Total de Alunos]]*Tabela14[[#This Row],[TtAlunos_Secundário_prof]]</f>
        <v>0</v>
      </c>
      <c r="X107" s="119">
        <f>Tabela14[[#This Row],[COF_NUTSIII]]/Tabela14[[#This Row],[Total de Alunos]]*Tabela14[[#This Row],[TtAlunos_Secundário_prof]]</f>
        <v>13533.712281442393</v>
      </c>
      <c r="Y107" s="120">
        <f>Tabela14[[#This Row],[COF_NUTSIII+MUN]]/Tabela14[[#This Row],[Total de Alunos]]*Tabela14[[#This Row],[TtAlunos_Secundário_prof]]</f>
        <v>13533.712281442393</v>
      </c>
    </row>
    <row r="108" spans="1:25" x14ac:dyDescent="0.3">
      <c r="A108" s="76">
        <v>1505</v>
      </c>
      <c r="B108" s="76" t="s">
        <v>350</v>
      </c>
      <c r="C108" s="76" t="s">
        <v>353</v>
      </c>
      <c r="D108" s="76" t="s">
        <v>354</v>
      </c>
      <c r="E108" s="76" t="s">
        <v>355</v>
      </c>
      <c r="F108" s="76" t="s">
        <v>320</v>
      </c>
      <c r="G108" s="76">
        <v>181</v>
      </c>
      <c r="H108" s="76" t="s">
        <v>370</v>
      </c>
      <c r="I108" s="76" t="s">
        <v>372</v>
      </c>
      <c r="J108" s="118">
        <v>214804.69</v>
      </c>
      <c r="K108" s="119">
        <v>0</v>
      </c>
      <c r="L108" s="120">
        <f>Tabela14[[#This Row],[COF_MUN]]+Tabela14[[#This Row],[COF_NUTSIII]]</f>
        <v>214804.69</v>
      </c>
      <c r="M108" s="129">
        <v>1187</v>
      </c>
      <c r="N108" s="129">
        <v>245</v>
      </c>
      <c r="O108" s="129">
        <v>146</v>
      </c>
      <c r="P108" s="130">
        <f>Tabela14[[#This Row],[TtAlunos_Básico]]+Tabela14[[#This Row],[TtAlunos_Secundário_CCH]]+Tabela14[[#This Row],[TtAlunos_Secundário_prof]]</f>
        <v>1578</v>
      </c>
      <c r="Q108" s="118">
        <f>Tabela14[[#This Row],[COF_MUN]]/Tabela14[[#This Row],[Total de Alunos]]*Tabela14[[#This Row],[TtAlunos_Básico]]</f>
        <v>161579.95375792141</v>
      </c>
      <c r="R108" s="119">
        <f>Tabela14[[#This Row],[COF_NUTSIII]]/Tabela14[[#This Row],[Total de Alunos]]*Tabela14[[#This Row],[TtAlunos_Básico]]</f>
        <v>0</v>
      </c>
      <c r="S108" s="120">
        <f>Tabela14[[#This Row],[COF_NUTSIII+MUN]]/Tabela14[[#This Row],[Total de Alunos]]*Tabela14[[#This Row],[TtAlunos_Básico]]</f>
        <v>161579.95375792141</v>
      </c>
      <c r="T108" s="119">
        <f>Tabela14[[#This Row],[COF_MUN]]/Tabela14[[#This Row],[Total de Alunos]]*Tabela14[[#This Row],[TtAlunos_Secundário_CCH]]</f>
        <v>33350.538054499368</v>
      </c>
      <c r="U108" s="119">
        <f>Tabela14[[#This Row],[COF_NUTSIII]]/Tabela14[[#This Row],[Total de Alunos]]*Tabela14[[#This Row],[TtAlunos_Secundário_CCH]]</f>
        <v>0</v>
      </c>
      <c r="V108" s="120">
        <f>Tabela14[[#This Row],[COF_NUTSIII+MUN]]/Tabela14[[#This Row],[Total de Alunos]]*Tabela14[[#This Row],[TtAlunos_Secundário_CCH]]</f>
        <v>33350.538054499368</v>
      </c>
      <c r="W108" s="119">
        <f>Tabela14[[#This Row],[COF_MUN]]/Tabela14[[#This Row],[Total de Alunos]]*Tabela14[[#This Row],[TtAlunos_Secundário_prof]]</f>
        <v>19874.198187579215</v>
      </c>
      <c r="X108" s="119">
        <f>Tabela14[[#This Row],[COF_NUTSIII]]/Tabela14[[#This Row],[Total de Alunos]]*Tabela14[[#This Row],[TtAlunos_Secundário_prof]]</f>
        <v>0</v>
      </c>
      <c r="Y108" s="120">
        <f>Tabela14[[#This Row],[COF_NUTSIII+MUN]]/Tabela14[[#This Row],[Total de Alunos]]*Tabela14[[#This Row],[TtAlunos_Secundário_prof]]</f>
        <v>19874.198187579215</v>
      </c>
    </row>
    <row r="109" spans="1:25" x14ac:dyDescent="0.3">
      <c r="A109" s="76">
        <v>907</v>
      </c>
      <c r="B109" s="76" t="s">
        <v>350</v>
      </c>
      <c r="C109" s="76" t="s">
        <v>353</v>
      </c>
      <c r="D109" s="76" t="s">
        <v>484</v>
      </c>
      <c r="E109" s="76" t="s">
        <v>485</v>
      </c>
      <c r="F109" s="76" t="s">
        <v>329</v>
      </c>
      <c r="G109" s="76" t="s">
        <v>312</v>
      </c>
      <c r="H109" s="76" t="s">
        <v>492</v>
      </c>
      <c r="I109" s="76" t="s">
        <v>492</v>
      </c>
      <c r="J109" s="118">
        <v>0</v>
      </c>
      <c r="K109" s="119">
        <v>91594.23133333333</v>
      </c>
      <c r="L109" s="120">
        <f>Tabela14[[#This Row],[COF_MUN]]+Tabela14[[#This Row],[COF_NUTSIII]]</f>
        <v>91594.23133333333</v>
      </c>
      <c r="M109" s="129">
        <v>3125</v>
      </c>
      <c r="N109" s="129">
        <v>864</v>
      </c>
      <c r="O109" s="129">
        <v>499</v>
      </c>
      <c r="P109" s="130">
        <f>Tabela14[[#This Row],[TtAlunos_Básico]]+Tabela14[[#This Row],[TtAlunos_Secundário_CCH]]+Tabela14[[#This Row],[TtAlunos_Secundário_prof]]</f>
        <v>4488</v>
      </c>
      <c r="Q109" s="118">
        <f>Tabela14[[#This Row],[COF_MUN]]/Tabela14[[#This Row],[Total de Alunos]]*Tabela14[[#This Row],[TtAlunos_Básico]]</f>
        <v>0</v>
      </c>
      <c r="R109" s="119">
        <f>Tabela14[[#This Row],[COF_NUTSIII]]/Tabela14[[#This Row],[Total de Alunos]]*Tabela14[[#This Row],[TtAlunos_Básico]]</f>
        <v>63777.177566102197</v>
      </c>
      <c r="S109" s="120">
        <f>Tabela14[[#This Row],[COF_NUTSIII+MUN]]/Tabela14[[#This Row],[Total de Alunos]]*Tabela14[[#This Row],[TtAlunos_Básico]]</f>
        <v>63777.177566102197</v>
      </c>
      <c r="T109" s="119">
        <f>Tabela14[[#This Row],[COF_MUN]]/Tabela14[[#This Row],[Total de Alunos]]*Tabela14[[#This Row],[TtAlunos_Secundário_CCH]]</f>
        <v>0</v>
      </c>
      <c r="U109" s="119">
        <f>Tabela14[[#This Row],[COF_NUTSIII]]/Tabela14[[#This Row],[Total de Alunos]]*Tabela14[[#This Row],[TtAlunos_Secundário_CCH]]</f>
        <v>17633.114053475936</v>
      </c>
      <c r="V109" s="120">
        <f>Tabela14[[#This Row],[COF_NUTSIII+MUN]]/Tabela14[[#This Row],[Total de Alunos]]*Tabela14[[#This Row],[TtAlunos_Secundário_CCH]]</f>
        <v>17633.114053475936</v>
      </c>
      <c r="W109" s="119">
        <f>Tabela14[[#This Row],[COF_MUN]]/Tabela14[[#This Row],[Total de Alunos]]*Tabela14[[#This Row],[TtAlunos_Secundário_prof]]</f>
        <v>0</v>
      </c>
      <c r="X109" s="119">
        <f>Tabela14[[#This Row],[COF_NUTSIII]]/Tabela14[[#This Row],[Total de Alunos]]*Tabela14[[#This Row],[TtAlunos_Secundário_prof]]</f>
        <v>10183.939713755199</v>
      </c>
      <c r="Y109" s="120">
        <f>Tabela14[[#This Row],[COF_NUTSIII+MUN]]/Tabela14[[#This Row],[Total de Alunos]]*Tabela14[[#This Row],[TtAlunos_Secundário_prof]]</f>
        <v>10183.939713755199</v>
      </c>
    </row>
    <row r="110" spans="1:25" x14ac:dyDescent="0.3">
      <c r="A110" s="76">
        <v>308</v>
      </c>
      <c r="B110" s="76" t="s">
        <v>350</v>
      </c>
      <c r="C110" s="76" t="s">
        <v>353</v>
      </c>
      <c r="D110" s="76" t="s">
        <v>408</v>
      </c>
      <c r="E110" s="76" t="s">
        <v>409</v>
      </c>
      <c r="F110" s="76" t="s">
        <v>326</v>
      </c>
      <c r="G110" s="76">
        <v>119</v>
      </c>
      <c r="H110" s="76" t="s">
        <v>463</v>
      </c>
      <c r="I110" s="76" t="s">
        <v>466</v>
      </c>
      <c r="J110" s="118">
        <v>100208.16</v>
      </c>
      <c r="K110" s="119">
        <v>425629.25624999998</v>
      </c>
      <c r="L110" s="120">
        <f>Tabela14[[#This Row],[COF_MUN]]+Tabela14[[#This Row],[COF_NUTSIII]]</f>
        <v>525837.41625000001</v>
      </c>
      <c r="M110" s="129">
        <v>12452</v>
      </c>
      <c r="N110" s="129">
        <v>3159</v>
      </c>
      <c r="O110" s="129">
        <v>1716</v>
      </c>
      <c r="P110" s="130">
        <f>Tabela14[[#This Row],[TtAlunos_Básico]]+Tabela14[[#This Row],[TtAlunos_Secundário_CCH]]+Tabela14[[#This Row],[TtAlunos_Secundário_prof]]</f>
        <v>17327</v>
      </c>
      <c r="Q110" s="118">
        <f>Tabela14[[#This Row],[COF_MUN]]/Tabela14[[#This Row],[Total de Alunos]]*Tabela14[[#This Row],[TtAlunos_Básico]]</f>
        <v>72014.313402204658</v>
      </c>
      <c r="R110" s="119">
        <f>Tabela14[[#This Row],[COF_NUTSIII]]/Tabela14[[#This Row],[Total de Alunos]]*Tabela14[[#This Row],[TtAlunos_Básico]]</f>
        <v>305877.27239712584</v>
      </c>
      <c r="S110" s="120">
        <f>Tabela14[[#This Row],[COF_NUTSIII+MUN]]/Tabela14[[#This Row],[Total de Alunos]]*Tabela14[[#This Row],[TtAlunos_Básico]]</f>
        <v>377891.5857993305</v>
      </c>
      <c r="T110" s="119">
        <f>Tabela14[[#This Row],[COF_MUN]]/Tabela14[[#This Row],[Total de Alunos]]*Tabela14[[#This Row],[TtAlunos_Secundário_CCH]]</f>
        <v>18269.612595371385</v>
      </c>
      <c r="U110" s="119">
        <f>Tabela14[[#This Row],[COF_NUTSIII]]/Tabela14[[#This Row],[Total de Alunos]]*Tabela14[[#This Row],[TtAlunos_Secundário_CCH]]</f>
        <v>77599.285536662428</v>
      </c>
      <c r="V110" s="120">
        <f>Tabela14[[#This Row],[COF_NUTSIII+MUN]]/Tabela14[[#This Row],[Total de Alunos]]*Tabela14[[#This Row],[TtAlunos_Secundário_CCH]]</f>
        <v>95868.898132033821</v>
      </c>
      <c r="W110" s="119">
        <f>Tabela14[[#This Row],[COF_MUN]]/Tabela14[[#This Row],[Total de Alunos]]*Tabela14[[#This Row],[TtAlunos_Secundário_prof]]</f>
        <v>9924.234002423962</v>
      </c>
      <c r="X110" s="119">
        <f>Tabela14[[#This Row],[COF_NUTSIII]]/Tabela14[[#This Row],[Total de Alunos]]*Tabela14[[#This Row],[TtAlunos_Secundário_prof]]</f>
        <v>42152.698316211689</v>
      </c>
      <c r="Y110" s="120">
        <f>Tabela14[[#This Row],[COF_NUTSIII+MUN]]/Tabela14[[#This Row],[Total de Alunos]]*Tabela14[[#This Row],[TtAlunos_Secundário_prof]]</f>
        <v>52076.932318635656</v>
      </c>
    </row>
    <row r="111" spans="1:25" x14ac:dyDescent="0.3">
      <c r="A111" s="76">
        <v>505</v>
      </c>
      <c r="B111" s="76" t="s">
        <v>350</v>
      </c>
      <c r="C111" s="76" t="s">
        <v>353</v>
      </c>
      <c r="D111" s="76" t="s">
        <v>484</v>
      </c>
      <c r="E111" s="76" t="s">
        <v>485</v>
      </c>
      <c r="F111" s="76" t="s">
        <v>328</v>
      </c>
      <c r="G111" s="76" t="s">
        <v>306</v>
      </c>
      <c r="H111" s="76" t="s">
        <v>486</v>
      </c>
      <c r="I111" s="76" t="s">
        <v>487</v>
      </c>
      <c r="J111" s="118">
        <v>0</v>
      </c>
      <c r="K111" s="119">
        <v>369731.88500000001</v>
      </c>
      <c r="L111" s="120">
        <f>Tabela14[[#This Row],[COF_MUN]]+Tabela14[[#This Row],[COF_NUTSIII]]</f>
        <v>369731.88500000001</v>
      </c>
      <c r="M111" s="129">
        <v>502</v>
      </c>
      <c r="N111" s="129">
        <v>100</v>
      </c>
      <c r="O111" s="129">
        <v>83</v>
      </c>
      <c r="P111" s="130">
        <f>Tabela14[[#This Row],[TtAlunos_Básico]]+Tabela14[[#This Row],[TtAlunos_Secundário_CCH]]+Tabela14[[#This Row],[TtAlunos_Secundário_prof]]</f>
        <v>685</v>
      </c>
      <c r="Q111" s="118">
        <f>Tabela14[[#This Row],[COF_MUN]]/Tabela14[[#This Row],[Total de Alunos]]*Tabela14[[#This Row],[TtAlunos_Básico]]</f>
        <v>0</v>
      </c>
      <c r="R111" s="119">
        <f>Tabela14[[#This Row],[COF_NUTSIII]]/Tabela14[[#This Row],[Total de Alunos]]*Tabela14[[#This Row],[TtAlunos_Básico]]</f>
        <v>270956.79747445259</v>
      </c>
      <c r="S111" s="120">
        <f>Tabela14[[#This Row],[COF_NUTSIII+MUN]]/Tabela14[[#This Row],[Total de Alunos]]*Tabela14[[#This Row],[TtAlunos_Básico]]</f>
        <v>270956.79747445259</v>
      </c>
      <c r="T111" s="119">
        <f>Tabela14[[#This Row],[COF_MUN]]/Tabela14[[#This Row],[Total de Alunos]]*Tabela14[[#This Row],[TtAlunos_Secundário_CCH]]</f>
        <v>0</v>
      </c>
      <c r="U111" s="119">
        <f>Tabela14[[#This Row],[COF_NUTSIII]]/Tabela14[[#This Row],[Total de Alunos]]*Tabela14[[#This Row],[TtAlunos_Secundário_CCH]]</f>
        <v>53975.457664233581</v>
      </c>
      <c r="V111" s="120">
        <f>Tabela14[[#This Row],[COF_NUTSIII+MUN]]/Tabela14[[#This Row],[Total de Alunos]]*Tabela14[[#This Row],[TtAlunos_Secundário_CCH]]</f>
        <v>53975.457664233581</v>
      </c>
      <c r="W111" s="119">
        <f>Tabela14[[#This Row],[COF_MUN]]/Tabela14[[#This Row],[Total de Alunos]]*Tabela14[[#This Row],[TtAlunos_Secundário_prof]]</f>
        <v>0</v>
      </c>
      <c r="X111" s="119">
        <f>Tabela14[[#This Row],[COF_NUTSIII]]/Tabela14[[#This Row],[Total de Alunos]]*Tabela14[[#This Row],[TtAlunos_Secundário_prof]]</f>
        <v>44799.629861313872</v>
      </c>
      <c r="Y111" s="120">
        <f>Tabela14[[#This Row],[COF_NUTSIII+MUN]]/Tabela14[[#This Row],[Total de Alunos]]*Tabela14[[#This Row],[TtAlunos_Secundário_prof]]</f>
        <v>44799.629861313872</v>
      </c>
    </row>
    <row r="112" spans="1:25" x14ac:dyDescent="0.3">
      <c r="A112" s="76">
        <v>110</v>
      </c>
      <c r="B112" s="76" t="s">
        <v>350</v>
      </c>
      <c r="C112" s="76" t="s">
        <v>353</v>
      </c>
      <c r="D112" s="76" t="s">
        <v>484</v>
      </c>
      <c r="E112" s="76" t="s">
        <v>485</v>
      </c>
      <c r="F112" s="76" t="s">
        <v>335</v>
      </c>
      <c r="G112" s="76" t="s">
        <v>304</v>
      </c>
      <c r="H112" s="76" t="s">
        <v>445</v>
      </c>
      <c r="I112" s="76" t="s">
        <v>573</v>
      </c>
      <c r="J112" s="118">
        <v>0</v>
      </c>
      <c r="K112" s="119">
        <v>261614.17909090911</v>
      </c>
      <c r="L112" s="120">
        <f>Tabela14[[#This Row],[COF_MUN]]+Tabela14[[#This Row],[COF_NUTSIII]]</f>
        <v>261614.17909090911</v>
      </c>
      <c r="M112" s="129">
        <v>3010</v>
      </c>
      <c r="N112" s="129">
        <v>503</v>
      </c>
      <c r="O112" s="129">
        <v>253</v>
      </c>
      <c r="P112" s="130">
        <f>Tabela14[[#This Row],[TtAlunos_Básico]]+Tabela14[[#This Row],[TtAlunos_Secundário_CCH]]+Tabela14[[#This Row],[TtAlunos_Secundário_prof]]</f>
        <v>3766</v>
      </c>
      <c r="Q112" s="118">
        <f>Tabela14[[#This Row],[COF_MUN]]/Tabela14[[#This Row],[Total de Alunos]]*Tabela14[[#This Row],[TtAlunos_Básico]]</f>
        <v>0</v>
      </c>
      <c r="R112" s="119">
        <f>Tabela14[[#This Row],[COF_NUTSIII]]/Tabela14[[#This Row],[Total de Alunos]]*Tabela14[[#This Row],[TtAlunos_Básico]]</f>
        <v>209096.83458938831</v>
      </c>
      <c r="S112" s="120">
        <f>Tabela14[[#This Row],[COF_NUTSIII+MUN]]/Tabela14[[#This Row],[Total de Alunos]]*Tabela14[[#This Row],[TtAlunos_Básico]]</f>
        <v>209096.83458938831</v>
      </c>
      <c r="T112" s="119">
        <f>Tabela14[[#This Row],[COF_MUN]]/Tabela14[[#This Row],[Total de Alunos]]*Tabela14[[#This Row],[TtAlunos_Secundário_CCH]]</f>
        <v>0</v>
      </c>
      <c r="U112" s="119">
        <f>Tabela14[[#This Row],[COF_NUTSIII]]/Tabela14[[#This Row],[Total de Alunos]]*Tabela14[[#This Row],[TtAlunos_Secundário_CCH]]</f>
        <v>34942.095614107086</v>
      </c>
      <c r="V112" s="120">
        <f>Tabela14[[#This Row],[COF_NUTSIII+MUN]]/Tabela14[[#This Row],[Total de Alunos]]*Tabela14[[#This Row],[TtAlunos_Secundário_CCH]]</f>
        <v>34942.095614107086</v>
      </c>
      <c r="W112" s="119">
        <f>Tabela14[[#This Row],[COF_MUN]]/Tabela14[[#This Row],[Total de Alunos]]*Tabela14[[#This Row],[TtAlunos_Secundário_prof]]</f>
        <v>0</v>
      </c>
      <c r="X112" s="119">
        <f>Tabela14[[#This Row],[COF_NUTSIII]]/Tabela14[[#This Row],[Total de Alunos]]*Tabela14[[#This Row],[TtAlunos_Secundário_prof]]</f>
        <v>17575.248887413702</v>
      </c>
      <c r="Y112" s="120">
        <f>Tabela14[[#This Row],[COF_NUTSIII+MUN]]/Tabela14[[#This Row],[Total de Alunos]]*Tabela14[[#This Row],[TtAlunos_Secundário_prof]]</f>
        <v>17575.248887413702</v>
      </c>
    </row>
    <row r="113" spans="1:25" x14ac:dyDescent="0.3">
      <c r="A113" s="76">
        <v>806</v>
      </c>
      <c r="B113" s="76" t="s">
        <v>350</v>
      </c>
      <c r="C113" s="76" t="s">
        <v>353</v>
      </c>
      <c r="D113" s="76" t="s">
        <v>321</v>
      </c>
      <c r="E113" s="76" t="s">
        <v>377</v>
      </c>
      <c r="F113" s="76" t="s">
        <v>321</v>
      </c>
      <c r="G113" s="76">
        <v>150</v>
      </c>
      <c r="H113" s="76" t="s">
        <v>378</v>
      </c>
      <c r="I113" s="76" t="s">
        <v>351</v>
      </c>
      <c r="J113" s="118">
        <v>0</v>
      </c>
      <c r="K113" s="119">
        <v>0</v>
      </c>
      <c r="L113" s="120">
        <f>Tabela14[[#This Row],[COF_MUN]]+Tabela14[[#This Row],[COF_NUTSIII]]</f>
        <v>0</v>
      </c>
      <c r="M113" s="129">
        <v>2432</v>
      </c>
      <c r="N113" s="129">
        <v>190</v>
      </c>
      <c r="O113" s="129">
        <v>173</v>
      </c>
      <c r="P113" s="130">
        <f>Tabela14[[#This Row],[TtAlunos_Básico]]+Tabela14[[#This Row],[TtAlunos_Secundário_CCH]]+Tabela14[[#This Row],[TtAlunos_Secundário_prof]]</f>
        <v>2795</v>
      </c>
      <c r="Q113" s="118">
        <f>Tabela14[[#This Row],[COF_MUN]]/Tabela14[[#This Row],[Total de Alunos]]*Tabela14[[#This Row],[TtAlunos_Básico]]</f>
        <v>0</v>
      </c>
      <c r="R113" s="119">
        <f>Tabela14[[#This Row],[COF_NUTSIII]]/Tabela14[[#This Row],[Total de Alunos]]*Tabela14[[#This Row],[TtAlunos_Básico]]</f>
        <v>0</v>
      </c>
      <c r="S113" s="120">
        <f>Tabela14[[#This Row],[COF_NUTSIII+MUN]]/Tabela14[[#This Row],[Total de Alunos]]*Tabela14[[#This Row],[TtAlunos_Básico]]</f>
        <v>0</v>
      </c>
      <c r="T113" s="119">
        <f>Tabela14[[#This Row],[COF_MUN]]/Tabela14[[#This Row],[Total de Alunos]]*Tabela14[[#This Row],[TtAlunos_Secundário_CCH]]</f>
        <v>0</v>
      </c>
      <c r="U113" s="119">
        <f>Tabela14[[#This Row],[COF_NUTSIII]]/Tabela14[[#This Row],[Total de Alunos]]*Tabela14[[#This Row],[TtAlunos_Secundário_CCH]]</f>
        <v>0</v>
      </c>
      <c r="V113" s="120">
        <f>Tabela14[[#This Row],[COF_NUTSIII+MUN]]/Tabela14[[#This Row],[Total de Alunos]]*Tabela14[[#This Row],[TtAlunos_Secundário_CCH]]</f>
        <v>0</v>
      </c>
      <c r="W113" s="119">
        <f>Tabela14[[#This Row],[COF_MUN]]/Tabela14[[#This Row],[Total de Alunos]]*Tabela14[[#This Row],[TtAlunos_Secundário_prof]]</f>
        <v>0</v>
      </c>
      <c r="X113" s="119">
        <f>Tabela14[[#This Row],[COF_NUTSIII]]/Tabela14[[#This Row],[Total de Alunos]]*Tabela14[[#This Row],[TtAlunos_Secundário_prof]]</f>
        <v>0</v>
      </c>
      <c r="Y113" s="120">
        <f>Tabela14[[#This Row],[COF_NUTSIII+MUN]]/Tabela14[[#This Row],[Total de Alunos]]*Tabela14[[#This Row],[TtAlunos_Secundário_prof]]</f>
        <v>0</v>
      </c>
    </row>
    <row r="114" spans="1:25" x14ac:dyDescent="0.3">
      <c r="A114" s="76">
        <v>807</v>
      </c>
      <c r="B114" s="76" t="s">
        <v>350</v>
      </c>
      <c r="C114" s="76" t="s">
        <v>353</v>
      </c>
      <c r="D114" s="76" t="s">
        <v>321</v>
      </c>
      <c r="E114" s="76" t="s">
        <v>377</v>
      </c>
      <c r="F114" s="76" t="s">
        <v>321</v>
      </c>
      <c r="G114" s="76">
        <v>150</v>
      </c>
      <c r="H114" s="76" t="s">
        <v>378</v>
      </c>
      <c r="I114" s="76" t="s">
        <v>383</v>
      </c>
      <c r="J114" s="118">
        <v>0</v>
      </c>
      <c r="K114" s="119">
        <v>0</v>
      </c>
      <c r="L114" s="120">
        <f>Tabela14[[#This Row],[COF_MUN]]+Tabela14[[#This Row],[COF_NUTSIII]]</f>
        <v>0</v>
      </c>
      <c r="M114" s="129">
        <v>2941</v>
      </c>
      <c r="N114" s="129">
        <v>709</v>
      </c>
      <c r="O114" s="129">
        <v>506</v>
      </c>
      <c r="P114" s="130">
        <f>Tabela14[[#This Row],[TtAlunos_Básico]]+Tabela14[[#This Row],[TtAlunos_Secundário_CCH]]+Tabela14[[#This Row],[TtAlunos_Secundário_prof]]</f>
        <v>4156</v>
      </c>
      <c r="Q114" s="118">
        <f>Tabela14[[#This Row],[COF_MUN]]/Tabela14[[#This Row],[Total de Alunos]]*Tabela14[[#This Row],[TtAlunos_Básico]]</f>
        <v>0</v>
      </c>
      <c r="R114" s="119">
        <f>Tabela14[[#This Row],[COF_NUTSIII]]/Tabela14[[#This Row],[Total de Alunos]]*Tabela14[[#This Row],[TtAlunos_Básico]]</f>
        <v>0</v>
      </c>
      <c r="S114" s="120">
        <f>Tabela14[[#This Row],[COF_NUTSIII+MUN]]/Tabela14[[#This Row],[Total de Alunos]]*Tabela14[[#This Row],[TtAlunos_Básico]]</f>
        <v>0</v>
      </c>
      <c r="T114" s="119">
        <f>Tabela14[[#This Row],[COF_MUN]]/Tabela14[[#This Row],[Total de Alunos]]*Tabela14[[#This Row],[TtAlunos_Secundário_CCH]]</f>
        <v>0</v>
      </c>
      <c r="U114" s="119">
        <f>Tabela14[[#This Row],[COF_NUTSIII]]/Tabela14[[#This Row],[Total de Alunos]]*Tabela14[[#This Row],[TtAlunos_Secundário_CCH]]</f>
        <v>0</v>
      </c>
      <c r="V114" s="120">
        <f>Tabela14[[#This Row],[COF_NUTSIII+MUN]]/Tabela14[[#This Row],[Total de Alunos]]*Tabela14[[#This Row],[TtAlunos_Secundário_CCH]]</f>
        <v>0</v>
      </c>
      <c r="W114" s="119">
        <f>Tabela14[[#This Row],[COF_MUN]]/Tabela14[[#This Row],[Total de Alunos]]*Tabela14[[#This Row],[TtAlunos_Secundário_prof]]</f>
        <v>0</v>
      </c>
      <c r="X114" s="119">
        <f>Tabela14[[#This Row],[COF_NUTSIII]]/Tabela14[[#This Row],[Total de Alunos]]*Tabela14[[#This Row],[TtAlunos_Secundário_prof]]</f>
        <v>0</v>
      </c>
      <c r="Y114" s="120">
        <f>Tabela14[[#This Row],[COF_NUTSIII+MUN]]/Tabela14[[#This Row],[Total de Alunos]]*Tabela14[[#This Row],[TtAlunos_Secundário_prof]]</f>
        <v>0</v>
      </c>
    </row>
    <row r="115" spans="1:25" x14ac:dyDescent="0.3">
      <c r="A115" s="76">
        <v>1805</v>
      </c>
      <c r="B115" s="76" t="s">
        <v>350</v>
      </c>
      <c r="C115" s="76" t="s">
        <v>353</v>
      </c>
      <c r="D115" s="76" t="s">
        <v>408</v>
      </c>
      <c r="E115" s="76" t="s">
        <v>409</v>
      </c>
      <c r="F115" s="76" t="s">
        <v>331</v>
      </c>
      <c r="G115" s="76" t="s">
        <v>301</v>
      </c>
      <c r="H115" s="76" t="s">
        <v>513</v>
      </c>
      <c r="I115" s="76" t="s">
        <v>518</v>
      </c>
      <c r="J115" s="118">
        <v>518643.31</v>
      </c>
      <c r="K115" s="119">
        <v>11835.449999999999</v>
      </c>
      <c r="L115" s="120">
        <f>Tabela14[[#This Row],[COF_MUN]]+Tabela14[[#This Row],[COF_NUTSIII]]</f>
        <v>530478.76</v>
      </c>
      <c r="M115" s="129">
        <v>1853</v>
      </c>
      <c r="N115" s="129">
        <v>647</v>
      </c>
      <c r="O115" s="129">
        <v>316</v>
      </c>
      <c r="P115" s="130">
        <f>Tabela14[[#This Row],[TtAlunos_Básico]]+Tabela14[[#This Row],[TtAlunos_Secundário_CCH]]+Tabela14[[#This Row],[TtAlunos_Secundário_prof]]</f>
        <v>2816</v>
      </c>
      <c r="Q115" s="118">
        <f>Tabela14[[#This Row],[COF_MUN]]/Tabela14[[#This Row],[Total de Alunos]]*Tabela14[[#This Row],[TtAlunos_Básico]]</f>
        <v>341280.55874644883</v>
      </c>
      <c r="R115" s="119">
        <f>Tabela14[[#This Row],[COF_NUTSIII]]/Tabela14[[#This Row],[Total de Alunos]]*Tabela14[[#This Row],[TtAlunos_Básico]]</f>
        <v>7788.0287109374985</v>
      </c>
      <c r="S115" s="120">
        <f>Tabela14[[#This Row],[COF_NUTSIII+MUN]]/Tabela14[[#This Row],[Total de Alunos]]*Tabela14[[#This Row],[TtAlunos_Básico]]</f>
        <v>349068.58745738637</v>
      </c>
      <c r="T115" s="119">
        <f>Tabela14[[#This Row],[COF_MUN]]/Tabela14[[#This Row],[Total de Alunos]]*Tabela14[[#This Row],[TtAlunos_Secundário_CCH]]</f>
        <v>119162.72072798295</v>
      </c>
      <c r="U115" s="119">
        <f>Tabela14[[#This Row],[COF_NUTSIII]]/Tabela14[[#This Row],[Total de Alunos]]*Tabela14[[#This Row],[TtAlunos_Secundário_CCH]]</f>
        <v>2719.2955078124996</v>
      </c>
      <c r="V115" s="120">
        <f>Tabela14[[#This Row],[COF_NUTSIII+MUN]]/Tabela14[[#This Row],[Total de Alunos]]*Tabela14[[#This Row],[TtAlunos_Secundário_CCH]]</f>
        <v>121882.01623579545</v>
      </c>
      <c r="W115" s="119">
        <f>Tabela14[[#This Row],[COF_MUN]]/Tabela14[[#This Row],[Total de Alunos]]*Tabela14[[#This Row],[TtAlunos_Secundário_prof]]</f>
        <v>58200.030525568181</v>
      </c>
      <c r="X115" s="119">
        <f>Tabela14[[#This Row],[COF_NUTSIII]]/Tabela14[[#This Row],[Total de Alunos]]*Tabela14[[#This Row],[TtAlunos_Secundário_prof]]</f>
        <v>1328.1257812499998</v>
      </c>
      <c r="Y115" s="120">
        <f>Tabela14[[#This Row],[COF_NUTSIII+MUN]]/Tabela14[[#This Row],[Total de Alunos]]*Tabela14[[#This Row],[TtAlunos_Secundário_prof]]</f>
        <v>59528.156306818186</v>
      </c>
    </row>
    <row r="116" spans="1:25" x14ac:dyDescent="0.3">
      <c r="A116" s="76">
        <v>1009</v>
      </c>
      <c r="B116" s="76" t="s">
        <v>350</v>
      </c>
      <c r="C116" s="76" t="s">
        <v>353</v>
      </c>
      <c r="D116" s="76" t="s">
        <v>484</v>
      </c>
      <c r="E116" s="76" t="s">
        <v>485</v>
      </c>
      <c r="F116" s="76" t="s">
        <v>337</v>
      </c>
      <c r="G116" s="76" t="s">
        <v>310</v>
      </c>
      <c r="H116" s="76" t="s">
        <v>556</v>
      </c>
      <c r="I116" s="76" t="s">
        <v>556</v>
      </c>
      <c r="J116" s="118">
        <v>0</v>
      </c>
      <c r="K116" s="119">
        <v>219794.57400000002</v>
      </c>
      <c r="L116" s="120">
        <f>Tabela14[[#This Row],[COF_MUN]]+Tabela14[[#This Row],[COF_NUTSIII]]</f>
        <v>219794.57400000002</v>
      </c>
      <c r="M116" s="129">
        <v>11356</v>
      </c>
      <c r="N116" s="129">
        <v>2558</v>
      </c>
      <c r="O116" s="129">
        <v>1134</v>
      </c>
      <c r="P116" s="130">
        <f>Tabela14[[#This Row],[TtAlunos_Básico]]+Tabela14[[#This Row],[TtAlunos_Secundário_CCH]]+Tabela14[[#This Row],[TtAlunos_Secundário_prof]]</f>
        <v>15048</v>
      </c>
      <c r="Q116" s="118">
        <f>Tabela14[[#This Row],[COF_MUN]]/Tabela14[[#This Row],[Total de Alunos]]*Tabela14[[#This Row],[TtAlunos_Básico]]</f>
        <v>0</v>
      </c>
      <c r="R116" s="119">
        <f>Tabela14[[#This Row],[COF_NUTSIII]]/Tabela14[[#This Row],[Total de Alunos]]*Tabela14[[#This Row],[TtAlunos_Básico]]</f>
        <v>165868.36671610846</v>
      </c>
      <c r="S116" s="120">
        <f>Tabela14[[#This Row],[COF_NUTSIII+MUN]]/Tabela14[[#This Row],[Total de Alunos]]*Tabela14[[#This Row],[TtAlunos_Básico]]</f>
        <v>165868.36671610846</v>
      </c>
      <c r="T116" s="119">
        <f>Tabela14[[#This Row],[COF_MUN]]/Tabela14[[#This Row],[Total de Alunos]]*Tabela14[[#This Row],[TtAlunos_Secundário_CCH]]</f>
        <v>0</v>
      </c>
      <c r="U116" s="119">
        <f>Tabela14[[#This Row],[COF_NUTSIII]]/Tabela14[[#This Row],[Total de Alunos]]*Tabela14[[#This Row],[TtAlunos_Secundário_CCH]]</f>
        <v>37362.74058293461</v>
      </c>
      <c r="V116" s="120">
        <f>Tabela14[[#This Row],[COF_NUTSIII+MUN]]/Tabela14[[#This Row],[Total de Alunos]]*Tabela14[[#This Row],[TtAlunos_Secundário_CCH]]</f>
        <v>37362.74058293461</v>
      </c>
      <c r="W116" s="119">
        <f>Tabela14[[#This Row],[COF_MUN]]/Tabela14[[#This Row],[Total de Alunos]]*Tabela14[[#This Row],[TtAlunos_Secundário_prof]]</f>
        <v>0</v>
      </c>
      <c r="X116" s="119">
        <f>Tabela14[[#This Row],[COF_NUTSIII]]/Tabela14[[#This Row],[Total de Alunos]]*Tabela14[[#This Row],[TtAlunos_Secundário_prof]]</f>
        <v>16563.466700956938</v>
      </c>
      <c r="Y116" s="120">
        <f>Tabela14[[#This Row],[COF_NUTSIII+MUN]]/Tabela14[[#This Row],[Total de Alunos]]*Tabela14[[#This Row],[TtAlunos_Secundário_prof]]</f>
        <v>16563.466700956938</v>
      </c>
    </row>
    <row r="117" spans="1:25" x14ac:dyDescent="0.3">
      <c r="A117" s="76">
        <v>1106</v>
      </c>
      <c r="B117" s="76" t="s">
        <v>350</v>
      </c>
      <c r="C117" s="76" t="s">
        <v>353</v>
      </c>
      <c r="D117" s="76" t="s">
        <v>427</v>
      </c>
      <c r="E117" s="76" t="s">
        <v>428</v>
      </c>
      <c r="F117" s="76" t="s">
        <v>324</v>
      </c>
      <c r="G117" s="76">
        <v>170</v>
      </c>
      <c r="H117" s="76" t="s">
        <v>427</v>
      </c>
      <c r="I117" s="76" t="s">
        <v>427</v>
      </c>
      <c r="J117" s="118">
        <v>1477304.06</v>
      </c>
      <c r="K117" s="119">
        <v>0</v>
      </c>
      <c r="L117" s="120">
        <f>Tabela14[[#This Row],[COF_MUN]]+Tabela14[[#This Row],[COF_NUTSIII]]</f>
        <v>1477304.06</v>
      </c>
      <c r="M117" s="129">
        <v>58577</v>
      </c>
      <c r="N117" s="129">
        <v>15365</v>
      </c>
      <c r="O117" s="129">
        <v>10245</v>
      </c>
      <c r="P117" s="130">
        <f>Tabela14[[#This Row],[TtAlunos_Básico]]+Tabela14[[#This Row],[TtAlunos_Secundário_CCH]]+Tabela14[[#This Row],[TtAlunos_Secundário_prof]]</f>
        <v>84187</v>
      </c>
      <c r="Q117" s="118">
        <f>Tabela14[[#This Row],[COF_MUN]]/Tabela14[[#This Row],[Total de Alunos]]*Tabela14[[#This Row],[TtAlunos_Básico]]</f>
        <v>1027902.6443823868</v>
      </c>
      <c r="R117" s="119">
        <f>Tabela14[[#This Row],[COF_NUTSIII]]/Tabela14[[#This Row],[Total de Alunos]]*Tabela14[[#This Row],[TtAlunos_Básico]]</f>
        <v>0</v>
      </c>
      <c r="S117" s="120">
        <f>Tabela14[[#This Row],[COF_NUTSIII+MUN]]/Tabela14[[#This Row],[Total de Alunos]]*Tabela14[[#This Row],[TtAlunos_Básico]]</f>
        <v>1027902.6443823868</v>
      </c>
      <c r="T117" s="119">
        <f>Tabela14[[#This Row],[COF_MUN]]/Tabela14[[#This Row],[Total de Alunos]]*Tabela14[[#This Row],[TtAlunos_Secundário_CCH]]</f>
        <v>269623.30148241413</v>
      </c>
      <c r="U117" s="119">
        <f>Tabela14[[#This Row],[COF_NUTSIII]]/Tabela14[[#This Row],[Total de Alunos]]*Tabela14[[#This Row],[TtAlunos_Secundário_CCH]]</f>
        <v>0</v>
      </c>
      <c r="V117" s="120">
        <f>Tabela14[[#This Row],[COF_NUTSIII+MUN]]/Tabela14[[#This Row],[Total de Alunos]]*Tabela14[[#This Row],[TtAlunos_Secundário_CCH]]</f>
        <v>269623.30148241413</v>
      </c>
      <c r="W117" s="119">
        <f>Tabela14[[#This Row],[COF_MUN]]/Tabela14[[#This Row],[Total de Alunos]]*Tabela14[[#This Row],[TtAlunos_Secundário_prof]]</f>
        <v>179778.11413519902</v>
      </c>
      <c r="X117" s="119">
        <f>Tabela14[[#This Row],[COF_NUTSIII]]/Tabela14[[#This Row],[Total de Alunos]]*Tabela14[[#This Row],[TtAlunos_Secundário_prof]]</f>
        <v>0</v>
      </c>
      <c r="Y117" s="120">
        <f>Tabela14[[#This Row],[COF_NUTSIII+MUN]]/Tabela14[[#This Row],[Total de Alunos]]*Tabela14[[#This Row],[TtAlunos_Secundário_prof]]</f>
        <v>179778.11413519902</v>
      </c>
    </row>
    <row r="118" spans="1:25" x14ac:dyDescent="0.3">
      <c r="A118" s="76">
        <v>808</v>
      </c>
      <c r="B118" s="76" t="s">
        <v>350</v>
      </c>
      <c r="C118" s="76" t="s">
        <v>353</v>
      </c>
      <c r="D118" s="76" t="s">
        <v>321</v>
      </c>
      <c r="E118" s="76" t="s">
        <v>377</v>
      </c>
      <c r="F118" s="76" t="s">
        <v>321</v>
      </c>
      <c r="G118" s="76">
        <v>150</v>
      </c>
      <c r="H118" s="76" t="s">
        <v>378</v>
      </c>
      <c r="I118" s="76" t="s">
        <v>384</v>
      </c>
      <c r="J118" s="118">
        <v>0</v>
      </c>
      <c r="K118" s="119">
        <v>0</v>
      </c>
      <c r="L118" s="120">
        <f>Tabela14[[#This Row],[COF_MUN]]+Tabela14[[#This Row],[COF_NUTSIII]]</f>
        <v>0</v>
      </c>
      <c r="M118" s="129">
        <v>7173</v>
      </c>
      <c r="N118" s="129">
        <v>1268</v>
      </c>
      <c r="O118" s="129">
        <v>806</v>
      </c>
      <c r="P118" s="130">
        <f>Tabela14[[#This Row],[TtAlunos_Básico]]+Tabela14[[#This Row],[TtAlunos_Secundário_CCH]]+Tabela14[[#This Row],[TtAlunos_Secundário_prof]]</f>
        <v>9247</v>
      </c>
      <c r="Q118" s="118">
        <f>Tabela14[[#This Row],[COF_MUN]]/Tabela14[[#This Row],[Total de Alunos]]*Tabela14[[#This Row],[TtAlunos_Básico]]</f>
        <v>0</v>
      </c>
      <c r="R118" s="119">
        <f>Tabela14[[#This Row],[COF_NUTSIII]]/Tabela14[[#This Row],[Total de Alunos]]*Tabela14[[#This Row],[TtAlunos_Básico]]</f>
        <v>0</v>
      </c>
      <c r="S118" s="120">
        <f>Tabela14[[#This Row],[COF_NUTSIII+MUN]]/Tabela14[[#This Row],[Total de Alunos]]*Tabela14[[#This Row],[TtAlunos_Básico]]</f>
        <v>0</v>
      </c>
      <c r="T118" s="119">
        <f>Tabela14[[#This Row],[COF_MUN]]/Tabela14[[#This Row],[Total de Alunos]]*Tabela14[[#This Row],[TtAlunos_Secundário_CCH]]</f>
        <v>0</v>
      </c>
      <c r="U118" s="119">
        <f>Tabela14[[#This Row],[COF_NUTSIII]]/Tabela14[[#This Row],[Total de Alunos]]*Tabela14[[#This Row],[TtAlunos_Secundário_CCH]]</f>
        <v>0</v>
      </c>
      <c r="V118" s="120">
        <f>Tabela14[[#This Row],[COF_NUTSIII+MUN]]/Tabela14[[#This Row],[Total de Alunos]]*Tabela14[[#This Row],[TtAlunos_Secundário_CCH]]</f>
        <v>0</v>
      </c>
      <c r="W118" s="119">
        <f>Tabela14[[#This Row],[COF_MUN]]/Tabela14[[#This Row],[Total de Alunos]]*Tabela14[[#This Row],[TtAlunos_Secundário_prof]]</f>
        <v>0</v>
      </c>
      <c r="X118" s="119">
        <f>Tabela14[[#This Row],[COF_NUTSIII]]/Tabela14[[#This Row],[Total de Alunos]]*Tabela14[[#This Row],[TtAlunos_Secundário_prof]]</f>
        <v>0</v>
      </c>
      <c r="Y118" s="120">
        <f>Tabela14[[#This Row],[COF_NUTSIII+MUN]]/Tabela14[[#This Row],[Total de Alunos]]*Tabela14[[#This Row],[TtAlunos_Secundário_prof]]</f>
        <v>0</v>
      </c>
    </row>
    <row r="119" spans="1:25" x14ac:dyDescent="0.3">
      <c r="A119" s="76">
        <v>1107</v>
      </c>
      <c r="B119" s="76" t="s">
        <v>350</v>
      </c>
      <c r="C119" s="76" t="s">
        <v>353</v>
      </c>
      <c r="D119" s="76" t="s">
        <v>427</v>
      </c>
      <c r="E119" s="76" t="s">
        <v>428</v>
      </c>
      <c r="F119" s="76" t="s">
        <v>324</v>
      </c>
      <c r="G119" s="76">
        <v>170</v>
      </c>
      <c r="H119" s="76" t="s">
        <v>427</v>
      </c>
      <c r="I119" s="76" t="s">
        <v>434</v>
      </c>
      <c r="J119" s="118">
        <v>857726.45</v>
      </c>
      <c r="K119" s="119">
        <v>0</v>
      </c>
      <c r="L119" s="120">
        <f>Tabela14[[#This Row],[COF_MUN]]+Tabela14[[#This Row],[COF_NUTSIII]]</f>
        <v>857726.45</v>
      </c>
      <c r="M119" s="129">
        <v>18632</v>
      </c>
      <c r="N119" s="129">
        <v>2809</v>
      </c>
      <c r="O119" s="129">
        <v>1352</v>
      </c>
      <c r="P119" s="130">
        <f>Tabela14[[#This Row],[TtAlunos_Básico]]+Tabela14[[#This Row],[TtAlunos_Secundário_CCH]]+Tabela14[[#This Row],[TtAlunos_Secundário_prof]]</f>
        <v>22793</v>
      </c>
      <c r="Q119" s="118">
        <f>Tabela14[[#This Row],[COF_MUN]]/Tabela14[[#This Row],[Total de Alunos]]*Tabela14[[#This Row],[TtAlunos_Básico]]</f>
        <v>701143.299100601</v>
      </c>
      <c r="R119" s="119">
        <f>Tabela14[[#This Row],[COF_NUTSIII]]/Tabela14[[#This Row],[Total de Alunos]]*Tabela14[[#This Row],[TtAlunos_Básico]]</f>
        <v>0</v>
      </c>
      <c r="S119" s="120">
        <f>Tabela14[[#This Row],[COF_NUTSIII+MUN]]/Tabela14[[#This Row],[Total de Alunos]]*Tabela14[[#This Row],[TtAlunos_Básico]]</f>
        <v>701143.299100601</v>
      </c>
      <c r="T119" s="119">
        <f>Tabela14[[#This Row],[COF_MUN]]/Tabela14[[#This Row],[Total de Alunos]]*Tabela14[[#This Row],[TtAlunos_Secundário_CCH]]</f>
        <v>105705.8569758259</v>
      </c>
      <c r="U119" s="119">
        <f>Tabela14[[#This Row],[COF_NUTSIII]]/Tabela14[[#This Row],[Total de Alunos]]*Tabela14[[#This Row],[TtAlunos_Secundário_CCH]]</f>
        <v>0</v>
      </c>
      <c r="V119" s="120">
        <f>Tabela14[[#This Row],[COF_NUTSIII+MUN]]/Tabela14[[#This Row],[Total de Alunos]]*Tabela14[[#This Row],[TtAlunos_Secundário_CCH]]</f>
        <v>105705.8569758259</v>
      </c>
      <c r="W119" s="119">
        <f>Tabela14[[#This Row],[COF_MUN]]/Tabela14[[#This Row],[Total de Alunos]]*Tabela14[[#This Row],[TtAlunos_Secundário_prof]]</f>
        <v>50877.293923573023</v>
      </c>
      <c r="X119" s="119">
        <f>Tabela14[[#This Row],[COF_NUTSIII]]/Tabela14[[#This Row],[Total de Alunos]]*Tabela14[[#This Row],[TtAlunos_Secundário_prof]]</f>
        <v>0</v>
      </c>
      <c r="Y119" s="120">
        <f>Tabela14[[#This Row],[COF_NUTSIII+MUN]]/Tabela14[[#This Row],[Total de Alunos]]*Tabela14[[#This Row],[TtAlunos_Secundário_prof]]</f>
        <v>50877.293923573023</v>
      </c>
    </row>
    <row r="120" spans="1:25" x14ac:dyDescent="0.3">
      <c r="A120" s="76">
        <v>1108</v>
      </c>
      <c r="B120" s="76" t="s">
        <v>350</v>
      </c>
      <c r="C120" s="76" t="s">
        <v>353</v>
      </c>
      <c r="D120" s="76" t="s">
        <v>484</v>
      </c>
      <c r="E120" s="76" t="s">
        <v>485</v>
      </c>
      <c r="F120" s="76" t="s">
        <v>334</v>
      </c>
      <c r="G120" s="76" t="s">
        <v>302</v>
      </c>
      <c r="H120" s="76" t="s">
        <v>427</v>
      </c>
      <c r="I120" s="76" t="s">
        <v>563</v>
      </c>
      <c r="J120" s="118">
        <v>0</v>
      </c>
      <c r="K120" s="119">
        <v>313016.76416666666</v>
      </c>
      <c r="L120" s="120">
        <f>Tabela14[[#This Row],[COF_MUN]]+Tabela14[[#This Row],[COF_NUTSIII]]</f>
        <v>313016.76416666666</v>
      </c>
      <c r="M120" s="129">
        <v>2220</v>
      </c>
      <c r="N120" s="129">
        <v>349</v>
      </c>
      <c r="O120" s="129">
        <v>142</v>
      </c>
      <c r="P120" s="130">
        <f>Tabela14[[#This Row],[TtAlunos_Básico]]+Tabela14[[#This Row],[TtAlunos_Secundário_CCH]]+Tabela14[[#This Row],[TtAlunos_Secundário_prof]]</f>
        <v>2711</v>
      </c>
      <c r="Q120" s="118">
        <f>Tabela14[[#This Row],[COF_MUN]]/Tabela14[[#This Row],[Total de Alunos]]*Tabela14[[#This Row],[TtAlunos_Básico]]</f>
        <v>0</v>
      </c>
      <c r="R120" s="119">
        <f>Tabela14[[#This Row],[COF_NUTSIII]]/Tabela14[[#This Row],[Total de Alunos]]*Tabela14[[#This Row],[TtAlunos_Básico]]</f>
        <v>256325.05217631871</v>
      </c>
      <c r="S120" s="120">
        <f>Tabela14[[#This Row],[COF_NUTSIII+MUN]]/Tabela14[[#This Row],[Total de Alunos]]*Tabela14[[#This Row],[TtAlunos_Básico]]</f>
        <v>256325.05217631871</v>
      </c>
      <c r="T120" s="119">
        <f>Tabela14[[#This Row],[COF_MUN]]/Tabela14[[#This Row],[Total de Alunos]]*Tabela14[[#This Row],[TtAlunos_Secundário_CCH]]</f>
        <v>0</v>
      </c>
      <c r="U120" s="119">
        <f>Tabela14[[#This Row],[COF_NUTSIII]]/Tabela14[[#This Row],[Total de Alunos]]*Tabela14[[#This Row],[TtAlunos_Secundário_CCH]]</f>
        <v>40296.145589880733</v>
      </c>
      <c r="V120" s="120">
        <f>Tabela14[[#This Row],[COF_NUTSIII+MUN]]/Tabela14[[#This Row],[Total de Alunos]]*Tabela14[[#This Row],[TtAlunos_Secundário_CCH]]</f>
        <v>40296.145589880733</v>
      </c>
      <c r="W120" s="119">
        <f>Tabela14[[#This Row],[COF_MUN]]/Tabela14[[#This Row],[Total de Alunos]]*Tabela14[[#This Row],[TtAlunos_Secundário_prof]]</f>
        <v>0</v>
      </c>
      <c r="X120" s="119">
        <f>Tabela14[[#This Row],[COF_NUTSIII]]/Tabela14[[#This Row],[Total de Alunos]]*Tabela14[[#This Row],[TtAlunos_Secundário_prof]]</f>
        <v>16395.566400467233</v>
      </c>
      <c r="Y120" s="120">
        <f>Tabela14[[#This Row],[COF_NUTSIII+MUN]]/Tabela14[[#This Row],[Total de Alunos]]*Tabela14[[#This Row],[TtAlunos_Secundário_prof]]</f>
        <v>16395.566400467233</v>
      </c>
    </row>
    <row r="121" spans="1:25" x14ac:dyDescent="0.3">
      <c r="A121" s="76">
        <v>607</v>
      </c>
      <c r="B121" s="76" t="s">
        <v>350</v>
      </c>
      <c r="C121" s="76" t="s">
        <v>353</v>
      </c>
      <c r="D121" s="76" t="s">
        <v>484</v>
      </c>
      <c r="E121" s="76" t="s">
        <v>485</v>
      </c>
      <c r="F121" s="76" t="s">
        <v>336</v>
      </c>
      <c r="G121" s="76" t="s">
        <v>314</v>
      </c>
      <c r="H121" s="76" t="s">
        <v>579</v>
      </c>
      <c r="I121" s="76" t="s">
        <v>585</v>
      </c>
      <c r="J121" s="118">
        <v>0</v>
      </c>
      <c r="K121" s="119">
        <v>331258.91315789474</v>
      </c>
      <c r="L121" s="120">
        <f>Tabela14[[#This Row],[COF_MUN]]+Tabela14[[#This Row],[COF_NUTSIII]]</f>
        <v>331258.91315789474</v>
      </c>
      <c r="M121" s="129">
        <v>1443</v>
      </c>
      <c r="N121" s="129">
        <v>260</v>
      </c>
      <c r="O121" s="129">
        <v>217</v>
      </c>
      <c r="P121" s="130">
        <f>Tabela14[[#This Row],[TtAlunos_Básico]]+Tabela14[[#This Row],[TtAlunos_Secundário_CCH]]+Tabela14[[#This Row],[TtAlunos_Secundário_prof]]</f>
        <v>1920</v>
      </c>
      <c r="Q121" s="118">
        <f>Tabela14[[#This Row],[COF_MUN]]/Tabela14[[#This Row],[Total de Alunos]]*Tabela14[[#This Row],[TtAlunos_Básico]]</f>
        <v>0</v>
      </c>
      <c r="R121" s="119">
        <f>Tabela14[[#This Row],[COF_NUTSIII]]/Tabela14[[#This Row],[Total de Alunos]]*Tabela14[[#This Row],[TtAlunos_Básico]]</f>
        <v>248961.77692023024</v>
      </c>
      <c r="S121" s="120">
        <f>Tabela14[[#This Row],[COF_NUTSIII+MUN]]/Tabela14[[#This Row],[Total de Alunos]]*Tabela14[[#This Row],[TtAlunos_Básico]]</f>
        <v>248961.77692023024</v>
      </c>
      <c r="T121" s="119">
        <f>Tabela14[[#This Row],[COF_MUN]]/Tabela14[[#This Row],[Total de Alunos]]*Tabela14[[#This Row],[TtAlunos_Secundário_CCH]]</f>
        <v>0</v>
      </c>
      <c r="U121" s="119">
        <f>Tabela14[[#This Row],[COF_NUTSIII]]/Tabela14[[#This Row],[Total de Alunos]]*Tabela14[[#This Row],[TtAlunos_Secundário_CCH]]</f>
        <v>44857.977823464913</v>
      </c>
      <c r="V121" s="120">
        <f>Tabela14[[#This Row],[COF_NUTSIII+MUN]]/Tabela14[[#This Row],[Total de Alunos]]*Tabela14[[#This Row],[TtAlunos_Secundário_CCH]]</f>
        <v>44857.977823464913</v>
      </c>
      <c r="W121" s="119">
        <f>Tabela14[[#This Row],[COF_MUN]]/Tabela14[[#This Row],[Total de Alunos]]*Tabela14[[#This Row],[TtAlunos_Secundário_prof]]</f>
        <v>0</v>
      </c>
      <c r="X121" s="119">
        <f>Tabela14[[#This Row],[COF_NUTSIII]]/Tabela14[[#This Row],[Total de Alunos]]*Tabela14[[#This Row],[TtAlunos_Secundário_prof]]</f>
        <v>37439.158414199563</v>
      </c>
      <c r="Y121" s="120">
        <f>Tabela14[[#This Row],[COF_NUTSIII+MUN]]/Tabela14[[#This Row],[Total de Alunos]]*Tabela14[[#This Row],[TtAlunos_Secundário_prof]]</f>
        <v>37439.158414199563</v>
      </c>
    </row>
    <row r="122" spans="1:25" x14ac:dyDescent="0.3">
      <c r="A122" s="76">
        <v>1305</v>
      </c>
      <c r="B122" s="76" t="s">
        <v>350</v>
      </c>
      <c r="C122" s="76" t="s">
        <v>353</v>
      </c>
      <c r="D122" s="76" t="s">
        <v>408</v>
      </c>
      <c r="E122" s="76" t="s">
        <v>409</v>
      </c>
      <c r="F122" s="76" t="s">
        <v>338</v>
      </c>
      <c r="G122" s="76" t="s">
        <v>296</v>
      </c>
      <c r="H122" s="76" t="s">
        <v>448</v>
      </c>
      <c r="I122" s="76" t="s">
        <v>613</v>
      </c>
      <c r="J122" s="118">
        <v>0</v>
      </c>
      <c r="K122" s="119">
        <v>608447.2854545454</v>
      </c>
      <c r="L122" s="120">
        <f>Tabela14[[#This Row],[COF_MUN]]+Tabela14[[#This Row],[COF_NUTSIII]]</f>
        <v>608447.2854545454</v>
      </c>
      <c r="M122" s="129">
        <v>4499</v>
      </c>
      <c r="N122" s="129">
        <v>882</v>
      </c>
      <c r="O122" s="129">
        <v>523</v>
      </c>
      <c r="P122" s="130">
        <f>Tabela14[[#This Row],[TtAlunos_Básico]]+Tabela14[[#This Row],[TtAlunos_Secundário_CCH]]+Tabela14[[#This Row],[TtAlunos_Secundário_prof]]</f>
        <v>5904</v>
      </c>
      <c r="Q122" s="118">
        <f>Tabela14[[#This Row],[COF_MUN]]/Tabela14[[#This Row],[Total de Alunos]]*Tabela14[[#This Row],[TtAlunos_Básico]]</f>
        <v>0</v>
      </c>
      <c r="R122" s="119">
        <f>Tabela14[[#This Row],[COF_NUTSIII]]/Tabela14[[#This Row],[Total de Alunos]]*Tabela14[[#This Row],[TtAlunos_Básico]]</f>
        <v>463652.49614837393</v>
      </c>
      <c r="S122" s="120">
        <f>Tabela14[[#This Row],[COF_NUTSIII+MUN]]/Tabela14[[#This Row],[Total de Alunos]]*Tabela14[[#This Row],[TtAlunos_Básico]]</f>
        <v>463652.49614837393</v>
      </c>
      <c r="T122" s="119">
        <f>Tabela14[[#This Row],[COF_MUN]]/Tabela14[[#This Row],[Total de Alunos]]*Tabela14[[#This Row],[TtAlunos_Secundário_CCH]]</f>
        <v>0</v>
      </c>
      <c r="U122" s="119">
        <f>Tabela14[[#This Row],[COF_NUTSIII]]/Tabela14[[#This Row],[Total de Alunos]]*Tabela14[[#This Row],[TtAlunos_Secundário_CCH]]</f>
        <v>90896.088375831474</v>
      </c>
      <c r="V122" s="120">
        <f>Tabela14[[#This Row],[COF_NUTSIII+MUN]]/Tabela14[[#This Row],[Total de Alunos]]*Tabela14[[#This Row],[TtAlunos_Secundário_CCH]]</f>
        <v>90896.088375831474</v>
      </c>
      <c r="W122" s="119">
        <f>Tabela14[[#This Row],[COF_MUN]]/Tabela14[[#This Row],[Total de Alunos]]*Tabela14[[#This Row],[TtAlunos_Secundário_prof]]</f>
        <v>0</v>
      </c>
      <c r="X122" s="119">
        <f>Tabela14[[#This Row],[COF_NUTSIII]]/Tabela14[[#This Row],[Total de Alunos]]*Tabela14[[#This Row],[TtAlunos_Secundário_prof]]</f>
        <v>53898.700930339983</v>
      </c>
      <c r="Y122" s="120">
        <f>Tabela14[[#This Row],[COF_NUTSIII+MUN]]/Tabela14[[#This Row],[Total de Alunos]]*Tabela14[[#This Row],[TtAlunos_Secundário_prof]]</f>
        <v>53898.700930339983</v>
      </c>
    </row>
    <row r="123" spans="1:25" x14ac:dyDescent="0.3">
      <c r="A123" s="76">
        <v>1413</v>
      </c>
      <c r="B123" s="76" t="s">
        <v>350</v>
      </c>
      <c r="C123" s="76" t="s">
        <v>353</v>
      </c>
      <c r="D123" s="76" t="s">
        <v>484</v>
      </c>
      <c r="E123" s="76" t="s">
        <v>485</v>
      </c>
      <c r="F123" s="76" t="s">
        <v>333</v>
      </c>
      <c r="G123" s="76" t="s">
        <v>308</v>
      </c>
      <c r="H123" s="76" t="s">
        <v>532</v>
      </c>
      <c r="I123" s="76" t="s">
        <v>548</v>
      </c>
      <c r="J123" s="118">
        <v>0</v>
      </c>
      <c r="K123" s="119">
        <v>292092.53769230773</v>
      </c>
      <c r="L123" s="120">
        <f>Tabela14[[#This Row],[COF_MUN]]+Tabela14[[#This Row],[COF_NUTSIII]]</f>
        <v>292092.53769230773</v>
      </c>
      <c r="M123" s="129">
        <v>341</v>
      </c>
      <c r="N123" s="129">
        <v>76</v>
      </c>
      <c r="O123" s="129">
        <v>104</v>
      </c>
      <c r="P123" s="130">
        <f>Tabela14[[#This Row],[TtAlunos_Básico]]+Tabela14[[#This Row],[TtAlunos_Secundário_CCH]]+Tabela14[[#This Row],[TtAlunos_Secundário_prof]]</f>
        <v>521</v>
      </c>
      <c r="Q123" s="118">
        <f>Tabela14[[#This Row],[COF_MUN]]/Tabela14[[#This Row],[Total de Alunos]]*Tabela14[[#This Row],[TtAlunos_Básico]]</f>
        <v>0</v>
      </c>
      <c r="R123" s="119">
        <f>Tabela14[[#This Row],[COF_NUTSIII]]/Tabela14[[#This Row],[Total de Alunos]]*Tabela14[[#This Row],[TtAlunos_Básico]]</f>
        <v>191177.64943009007</v>
      </c>
      <c r="S123" s="120">
        <f>Tabela14[[#This Row],[COF_NUTSIII+MUN]]/Tabela14[[#This Row],[Total de Alunos]]*Tabela14[[#This Row],[TtAlunos_Básico]]</f>
        <v>191177.64943009007</v>
      </c>
      <c r="T123" s="119">
        <f>Tabela14[[#This Row],[COF_MUN]]/Tabela14[[#This Row],[Total de Alunos]]*Tabela14[[#This Row],[TtAlunos_Secundário_CCH]]</f>
        <v>0</v>
      </c>
      <c r="U123" s="119">
        <f>Tabela14[[#This Row],[COF_NUTSIII]]/Tabela14[[#This Row],[Total de Alunos]]*Tabela14[[#This Row],[TtAlunos_Secundário_CCH]]</f>
        <v>42608.508377380778</v>
      </c>
      <c r="V123" s="120">
        <f>Tabela14[[#This Row],[COF_NUTSIII+MUN]]/Tabela14[[#This Row],[Total de Alunos]]*Tabela14[[#This Row],[TtAlunos_Secundário_CCH]]</f>
        <v>42608.508377380778</v>
      </c>
      <c r="W123" s="119">
        <f>Tabela14[[#This Row],[COF_MUN]]/Tabela14[[#This Row],[Total de Alunos]]*Tabela14[[#This Row],[TtAlunos_Secundário_prof]]</f>
        <v>0</v>
      </c>
      <c r="X123" s="119">
        <f>Tabela14[[#This Row],[COF_NUTSIII]]/Tabela14[[#This Row],[Total de Alunos]]*Tabela14[[#This Row],[TtAlunos_Secundário_prof]]</f>
        <v>58306.379884836861</v>
      </c>
      <c r="Y123" s="120">
        <f>Tabela14[[#This Row],[COF_NUTSIII+MUN]]/Tabela14[[#This Row],[Total de Alunos]]*Tabela14[[#This Row],[TtAlunos_Secundário_prof]]</f>
        <v>58306.379884836861</v>
      </c>
    </row>
    <row r="124" spans="1:25" x14ac:dyDescent="0.3">
      <c r="A124" s="76">
        <v>405</v>
      </c>
      <c r="B124" s="76" t="s">
        <v>350</v>
      </c>
      <c r="C124" s="76" t="s">
        <v>353</v>
      </c>
      <c r="D124" s="76" t="s">
        <v>408</v>
      </c>
      <c r="E124" s="76" t="s">
        <v>409</v>
      </c>
      <c r="F124" s="76" t="s">
        <v>339</v>
      </c>
      <c r="G124" s="76" t="s">
        <v>298</v>
      </c>
      <c r="H124" s="76" t="s">
        <v>515</v>
      </c>
      <c r="I124" s="76" t="s">
        <v>619</v>
      </c>
      <c r="J124" s="118">
        <v>357582.45</v>
      </c>
      <c r="K124" s="119">
        <v>232016.48111111112</v>
      </c>
      <c r="L124" s="120">
        <f>Tabela14[[#This Row],[COF_MUN]]+Tabela14[[#This Row],[COF_NUTSIII]]</f>
        <v>589598.93111111107</v>
      </c>
      <c r="M124" s="129">
        <v>824</v>
      </c>
      <c r="N124" s="129">
        <v>230</v>
      </c>
      <c r="O124" s="129">
        <v>179</v>
      </c>
      <c r="P124" s="130">
        <f>Tabela14[[#This Row],[TtAlunos_Básico]]+Tabela14[[#This Row],[TtAlunos_Secundário_CCH]]+Tabela14[[#This Row],[TtAlunos_Secundário_prof]]</f>
        <v>1233</v>
      </c>
      <c r="Q124" s="118">
        <f>Tabela14[[#This Row],[COF_MUN]]/Tabela14[[#This Row],[Total de Alunos]]*Tabela14[[#This Row],[TtAlunos_Básico]]</f>
        <v>238968.32019464721</v>
      </c>
      <c r="R124" s="119">
        <f>Tabela14[[#This Row],[COF_NUTSIII]]/Tabela14[[#This Row],[Total de Alunos]]*Tabela14[[#This Row],[TtAlunos_Básico]]</f>
        <v>155053.99873118862</v>
      </c>
      <c r="S124" s="120">
        <f>Tabela14[[#This Row],[COF_NUTSIII+MUN]]/Tabela14[[#This Row],[Total de Alunos]]*Tabela14[[#This Row],[TtAlunos_Básico]]</f>
        <v>394022.31892583577</v>
      </c>
      <c r="T124" s="119">
        <f>Tabela14[[#This Row],[COF_MUN]]/Tabela14[[#This Row],[Total de Alunos]]*Tabela14[[#This Row],[TtAlunos_Secundário_CCH]]</f>
        <v>66702.322384428218</v>
      </c>
      <c r="U124" s="119">
        <f>Tabela14[[#This Row],[COF_NUTSIII]]/Tabela14[[#This Row],[Total de Alunos]]*Tabela14[[#This Row],[TtAlunos_Secundário_CCH]]</f>
        <v>43279.63556817158</v>
      </c>
      <c r="V124" s="120">
        <f>Tabela14[[#This Row],[COF_NUTSIII+MUN]]/Tabela14[[#This Row],[Total de Alunos]]*Tabela14[[#This Row],[TtAlunos_Secundário_CCH]]</f>
        <v>109981.9579525998</v>
      </c>
      <c r="W124" s="119">
        <f>Tabela14[[#This Row],[COF_MUN]]/Tabela14[[#This Row],[Total de Alunos]]*Tabela14[[#This Row],[TtAlunos_Secundário_prof]]</f>
        <v>51911.807420924575</v>
      </c>
      <c r="X124" s="119">
        <f>Tabela14[[#This Row],[COF_NUTSIII]]/Tabela14[[#This Row],[Total de Alunos]]*Tabela14[[#This Row],[TtAlunos_Secundário_prof]]</f>
        <v>33682.846811750926</v>
      </c>
      <c r="Y124" s="120">
        <f>Tabela14[[#This Row],[COF_NUTSIII+MUN]]/Tabela14[[#This Row],[Total de Alunos]]*Tabela14[[#This Row],[TtAlunos_Secundário_prof]]</f>
        <v>85594.654232675486</v>
      </c>
    </row>
    <row r="125" spans="1:25" x14ac:dyDescent="0.3">
      <c r="A125" s="76">
        <v>1109</v>
      </c>
      <c r="B125" s="76" t="s">
        <v>350</v>
      </c>
      <c r="C125" s="76" t="s">
        <v>353</v>
      </c>
      <c r="D125" s="76" t="s">
        <v>427</v>
      </c>
      <c r="E125" s="76" t="s">
        <v>428</v>
      </c>
      <c r="F125" s="76" t="s">
        <v>324</v>
      </c>
      <c r="G125" s="76">
        <v>170</v>
      </c>
      <c r="H125" s="76" t="s">
        <v>427</v>
      </c>
      <c r="I125" s="76" t="s">
        <v>435</v>
      </c>
      <c r="J125" s="118">
        <v>235303.61</v>
      </c>
      <c r="K125" s="119">
        <v>0</v>
      </c>
      <c r="L125" s="120">
        <f>Tabela14[[#This Row],[COF_MUN]]+Tabela14[[#This Row],[COF_NUTSIII]]</f>
        <v>235303.61</v>
      </c>
      <c r="M125" s="129">
        <v>8888</v>
      </c>
      <c r="N125" s="129">
        <v>1960</v>
      </c>
      <c r="O125" s="129">
        <v>791</v>
      </c>
      <c r="P125" s="130">
        <f>Tabela14[[#This Row],[TtAlunos_Básico]]+Tabela14[[#This Row],[TtAlunos_Secundário_CCH]]+Tabela14[[#This Row],[TtAlunos_Secundário_prof]]</f>
        <v>11639</v>
      </c>
      <c r="Q125" s="118">
        <f>Tabela14[[#This Row],[COF_MUN]]/Tabela14[[#This Row],[Total de Alunos]]*Tabela14[[#This Row],[TtAlunos_Básico]]</f>
        <v>179687.12824813128</v>
      </c>
      <c r="R125" s="119">
        <f>Tabela14[[#This Row],[COF_NUTSIII]]/Tabela14[[#This Row],[Total de Alunos]]*Tabela14[[#This Row],[TtAlunos_Básico]]</f>
        <v>0</v>
      </c>
      <c r="S125" s="120">
        <f>Tabela14[[#This Row],[COF_NUTSIII+MUN]]/Tabela14[[#This Row],[Total de Alunos]]*Tabela14[[#This Row],[TtAlunos_Básico]]</f>
        <v>179687.12824813128</v>
      </c>
      <c r="T125" s="119">
        <f>Tabela14[[#This Row],[COF_MUN]]/Tabela14[[#This Row],[Total de Alunos]]*Tabela14[[#This Row],[TtAlunos_Secundário_CCH]]</f>
        <v>39624.974276140558</v>
      </c>
      <c r="U125" s="119">
        <f>Tabela14[[#This Row],[COF_NUTSIII]]/Tabela14[[#This Row],[Total de Alunos]]*Tabela14[[#This Row],[TtAlunos_Secundário_CCH]]</f>
        <v>0</v>
      </c>
      <c r="V125" s="120">
        <f>Tabela14[[#This Row],[COF_NUTSIII+MUN]]/Tabela14[[#This Row],[Total de Alunos]]*Tabela14[[#This Row],[TtAlunos_Secundário_CCH]]</f>
        <v>39624.974276140558</v>
      </c>
      <c r="W125" s="119">
        <f>Tabela14[[#This Row],[COF_MUN]]/Tabela14[[#This Row],[Total de Alunos]]*Tabela14[[#This Row],[TtAlunos_Secundário_prof]]</f>
        <v>15991.507475728155</v>
      </c>
      <c r="X125" s="119">
        <f>Tabela14[[#This Row],[COF_NUTSIII]]/Tabela14[[#This Row],[Total de Alunos]]*Tabela14[[#This Row],[TtAlunos_Secundário_prof]]</f>
        <v>0</v>
      </c>
      <c r="Y125" s="120">
        <f>Tabela14[[#This Row],[COF_NUTSIII+MUN]]/Tabela14[[#This Row],[Total de Alunos]]*Tabela14[[#This Row],[TtAlunos_Secundário_prof]]</f>
        <v>15991.507475728155</v>
      </c>
    </row>
    <row r="126" spans="1:25" x14ac:dyDescent="0.3">
      <c r="A126" s="76">
        <v>1306</v>
      </c>
      <c r="B126" s="76" t="s">
        <v>350</v>
      </c>
      <c r="C126" s="76" t="s">
        <v>353</v>
      </c>
      <c r="D126" s="76" t="s">
        <v>408</v>
      </c>
      <c r="E126" s="76" t="s">
        <v>409</v>
      </c>
      <c r="F126" s="76" t="s">
        <v>325</v>
      </c>
      <c r="G126" s="76" t="s">
        <v>299</v>
      </c>
      <c r="H126" s="76" t="s">
        <v>448</v>
      </c>
      <c r="I126" s="76" t="s">
        <v>450</v>
      </c>
      <c r="J126" s="118">
        <v>707348.17</v>
      </c>
      <c r="K126" s="119">
        <v>52941.176470588238</v>
      </c>
      <c r="L126" s="120">
        <f>Tabela14[[#This Row],[COF_MUN]]+Tabela14[[#This Row],[COF_NUTSIII]]</f>
        <v>760289.34647058824</v>
      </c>
      <c r="M126" s="129">
        <v>12191</v>
      </c>
      <c r="N126" s="129">
        <v>2510</v>
      </c>
      <c r="O126" s="129">
        <v>717</v>
      </c>
      <c r="P126" s="130">
        <f>Tabela14[[#This Row],[TtAlunos_Básico]]+Tabela14[[#This Row],[TtAlunos_Secundário_CCH]]+Tabela14[[#This Row],[TtAlunos_Secundário_prof]]</f>
        <v>15418</v>
      </c>
      <c r="Q126" s="118">
        <f>Tabela14[[#This Row],[COF_MUN]]/Tabela14[[#This Row],[Total de Alunos]]*Tabela14[[#This Row],[TtAlunos_Básico]]</f>
        <v>559299.61995524715</v>
      </c>
      <c r="R126" s="119">
        <f>Tabela14[[#This Row],[COF_NUTSIII]]/Tabela14[[#This Row],[Total de Alunos]]*Tabela14[[#This Row],[TtAlunos_Básico]]</f>
        <v>41860.544970355506</v>
      </c>
      <c r="S126" s="120">
        <f>Tabela14[[#This Row],[COF_NUTSIII+MUN]]/Tabela14[[#This Row],[Total de Alunos]]*Tabela14[[#This Row],[TtAlunos_Básico]]</f>
        <v>601160.16492560261</v>
      </c>
      <c r="T126" s="119">
        <f>Tabela14[[#This Row],[COF_MUN]]/Tabela14[[#This Row],[Total de Alunos]]*Tabela14[[#This Row],[TtAlunos_Secundário_CCH]]</f>
        <v>115153.96982098847</v>
      </c>
      <c r="U126" s="119">
        <f>Tabela14[[#This Row],[COF_NUTSIII]]/Tabela14[[#This Row],[Total de Alunos]]*Tabela14[[#This Row],[TtAlunos_Secundário_CCH]]</f>
        <v>8618.6504696573138</v>
      </c>
      <c r="V126" s="120">
        <f>Tabela14[[#This Row],[COF_NUTSIII+MUN]]/Tabela14[[#This Row],[Total de Alunos]]*Tabela14[[#This Row],[TtAlunos_Secundário_CCH]]</f>
        <v>123772.62029064578</v>
      </c>
      <c r="W126" s="119">
        <f>Tabela14[[#This Row],[COF_MUN]]/Tabela14[[#This Row],[Total de Alunos]]*Tabela14[[#This Row],[TtAlunos_Secundário_prof]]</f>
        <v>32894.580223764431</v>
      </c>
      <c r="X126" s="119">
        <f>Tabela14[[#This Row],[COF_NUTSIII]]/Tabela14[[#This Row],[Total de Alunos]]*Tabela14[[#This Row],[TtAlunos_Secundário_prof]]</f>
        <v>2461.9810305754163</v>
      </c>
      <c r="Y126" s="120">
        <f>Tabela14[[#This Row],[COF_NUTSIII+MUN]]/Tabela14[[#This Row],[Total de Alunos]]*Tabela14[[#This Row],[TtAlunos_Secundário_prof]]</f>
        <v>35356.561254339846</v>
      </c>
    </row>
    <row r="127" spans="1:25" x14ac:dyDescent="0.3">
      <c r="A127" s="76">
        <v>1806</v>
      </c>
      <c r="B127" s="76" t="s">
        <v>350</v>
      </c>
      <c r="C127" s="76" t="s">
        <v>353</v>
      </c>
      <c r="D127" s="76" t="s">
        <v>484</v>
      </c>
      <c r="E127" s="76" t="s">
        <v>485</v>
      </c>
      <c r="F127" s="76" t="s">
        <v>340</v>
      </c>
      <c r="G127" s="76" t="s">
        <v>316</v>
      </c>
      <c r="H127" s="76" t="s">
        <v>513</v>
      </c>
      <c r="I127" s="76" t="s">
        <v>629</v>
      </c>
      <c r="J127" s="118">
        <v>0</v>
      </c>
      <c r="K127" s="119">
        <v>341568.78571428574</v>
      </c>
      <c r="L127" s="120">
        <f>Tabela14[[#This Row],[COF_MUN]]+Tabela14[[#This Row],[COF_NUTSIII]]</f>
        <v>341568.78571428574</v>
      </c>
      <c r="M127" s="129">
        <v>1410</v>
      </c>
      <c r="N127" s="129">
        <v>325</v>
      </c>
      <c r="O127" s="129">
        <v>191</v>
      </c>
      <c r="P127" s="130">
        <f>Tabela14[[#This Row],[TtAlunos_Básico]]+Tabela14[[#This Row],[TtAlunos_Secundário_CCH]]+Tabela14[[#This Row],[TtAlunos_Secundário_prof]]</f>
        <v>1926</v>
      </c>
      <c r="Q127" s="118">
        <f>Tabela14[[#This Row],[COF_MUN]]/Tabela14[[#This Row],[Total de Alunos]]*Tabela14[[#This Row],[TtAlunos_Básico]]</f>
        <v>0</v>
      </c>
      <c r="R127" s="119">
        <f>Tabela14[[#This Row],[COF_NUTSIII]]/Tabela14[[#This Row],[Total de Alunos]]*Tabela14[[#This Row],[TtAlunos_Básico]]</f>
        <v>250058.14530485094</v>
      </c>
      <c r="S127" s="120">
        <f>Tabela14[[#This Row],[COF_NUTSIII+MUN]]/Tabela14[[#This Row],[Total de Alunos]]*Tabela14[[#This Row],[TtAlunos_Básico]]</f>
        <v>250058.14530485094</v>
      </c>
      <c r="T127" s="119">
        <f>Tabela14[[#This Row],[COF_MUN]]/Tabela14[[#This Row],[Total de Alunos]]*Tabela14[[#This Row],[TtAlunos_Secundário_CCH]]</f>
        <v>0</v>
      </c>
      <c r="U127" s="119">
        <f>Tabela14[[#This Row],[COF_NUTSIII]]/Tabela14[[#This Row],[Total de Alunos]]*Tabela14[[#This Row],[TtAlunos_Secundário_CCH]]</f>
        <v>57637.515761756418</v>
      </c>
      <c r="V127" s="120">
        <f>Tabela14[[#This Row],[COF_NUTSIII+MUN]]/Tabela14[[#This Row],[Total de Alunos]]*Tabela14[[#This Row],[TtAlunos_Secundário_CCH]]</f>
        <v>57637.515761756418</v>
      </c>
      <c r="W127" s="119">
        <f>Tabela14[[#This Row],[COF_MUN]]/Tabela14[[#This Row],[Total de Alunos]]*Tabela14[[#This Row],[TtAlunos_Secundário_prof]]</f>
        <v>0</v>
      </c>
      <c r="X127" s="119">
        <f>Tabela14[[#This Row],[COF_NUTSIII]]/Tabela14[[#This Row],[Total de Alunos]]*Tabela14[[#This Row],[TtAlunos_Secundário_prof]]</f>
        <v>33873.124647678393</v>
      </c>
      <c r="Y127" s="120">
        <f>Tabela14[[#This Row],[COF_NUTSIII+MUN]]/Tabela14[[#This Row],[Total de Alunos]]*Tabela14[[#This Row],[TtAlunos_Secundário_prof]]</f>
        <v>33873.124647678393</v>
      </c>
    </row>
    <row r="128" spans="1:25" x14ac:dyDescent="0.3">
      <c r="A128" s="76">
        <v>908</v>
      </c>
      <c r="B128" s="76" t="s">
        <v>350</v>
      </c>
      <c r="C128" s="76" t="s">
        <v>353</v>
      </c>
      <c r="D128" s="76" t="s">
        <v>484</v>
      </c>
      <c r="E128" s="76" t="s">
        <v>485</v>
      </c>
      <c r="F128" s="76" t="s">
        <v>329</v>
      </c>
      <c r="G128" s="76" t="s">
        <v>312</v>
      </c>
      <c r="H128" s="76" t="s">
        <v>492</v>
      </c>
      <c r="I128" s="76" t="s">
        <v>501</v>
      </c>
      <c r="J128" s="118">
        <v>0</v>
      </c>
      <c r="K128" s="119">
        <v>91594.23133333333</v>
      </c>
      <c r="L128" s="120">
        <f>Tabela14[[#This Row],[COF_MUN]]+Tabela14[[#This Row],[COF_NUTSIII]]</f>
        <v>91594.23133333333</v>
      </c>
      <c r="M128" s="129">
        <v>151</v>
      </c>
      <c r="N128" s="129">
        <v>43</v>
      </c>
      <c r="O128" s="129">
        <v>35</v>
      </c>
      <c r="P128" s="130">
        <f>Tabela14[[#This Row],[TtAlunos_Básico]]+Tabela14[[#This Row],[TtAlunos_Secundário_CCH]]+Tabela14[[#This Row],[TtAlunos_Secundário_prof]]</f>
        <v>229</v>
      </c>
      <c r="Q128" s="118">
        <f>Tabela14[[#This Row],[COF_MUN]]/Tabela14[[#This Row],[Total de Alunos]]*Tabela14[[#This Row],[TtAlunos_Básico]]</f>
        <v>0</v>
      </c>
      <c r="R128" s="119">
        <f>Tabela14[[#This Row],[COF_NUTSIII]]/Tabela14[[#This Row],[Total de Alunos]]*Tabela14[[#This Row],[TtAlunos_Básico]]</f>
        <v>60396.196206695779</v>
      </c>
      <c r="S128" s="120">
        <f>Tabela14[[#This Row],[COF_NUTSIII+MUN]]/Tabela14[[#This Row],[Total de Alunos]]*Tabela14[[#This Row],[TtAlunos_Básico]]</f>
        <v>60396.196206695779</v>
      </c>
      <c r="T128" s="119">
        <f>Tabela14[[#This Row],[COF_MUN]]/Tabela14[[#This Row],[Total de Alunos]]*Tabela14[[#This Row],[TtAlunos_Secundário_CCH]]</f>
        <v>0</v>
      </c>
      <c r="U128" s="119">
        <f>Tabela14[[#This Row],[COF_NUTSIII]]/Tabela14[[#This Row],[Total de Alunos]]*Tabela14[[#This Row],[TtAlunos_Secundário_CCH]]</f>
        <v>17198.916800582243</v>
      </c>
      <c r="V128" s="120">
        <f>Tabela14[[#This Row],[COF_NUTSIII+MUN]]/Tabela14[[#This Row],[Total de Alunos]]*Tabela14[[#This Row],[TtAlunos_Secundário_CCH]]</f>
        <v>17198.916800582243</v>
      </c>
      <c r="W128" s="119">
        <f>Tabela14[[#This Row],[COF_MUN]]/Tabela14[[#This Row],[Total de Alunos]]*Tabela14[[#This Row],[TtAlunos_Secundário_prof]]</f>
        <v>0</v>
      </c>
      <c r="X128" s="119">
        <f>Tabela14[[#This Row],[COF_NUTSIII]]/Tabela14[[#This Row],[Total de Alunos]]*Tabela14[[#This Row],[TtAlunos_Secundário_prof]]</f>
        <v>13999.118326055313</v>
      </c>
      <c r="Y128" s="120">
        <f>Tabela14[[#This Row],[COF_NUTSIII+MUN]]/Tabela14[[#This Row],[Total de Alunos]]*Tabela14[[#This Row],[TtAlunos_Secundário_prof]]</f>
        <v>13999.118326055313</v>
      </c>
    </row>
    <row r="129" spans="1:25" x14ac:dyDescent="0.3">
      <c r="A129" s="76">
        <v>1307</v>
      </c>
      <c r="B129" s="76" t="s">
        <v>350</v>
      </c>
      <c r="C129" s="76" t="s">
        <v>353</v>
      </c>
      <c r="D129" s="76" t="s">
        <v>408</v>
      </c>
      <c r="E129" s="76" t="s">
        <v>409</v>
      </c>
      <c r="F129" s="76" t="s">
        <v>338</v>
      </c>
      <c r="G129" s="76" t="s">
        <v>296</v>
      </c>
      <c r="H129" s="76" t="s">
        <v>448</v>
      </c>
      <c r="I129" s="76" t="s">
        <v>614</v>
      </c>
      <c r="J129" s="118">
        <v>0</v>
      </c>
      <c r="K129" s="119">
        <v>608447.2854545454</v>
      </c>
      <c r="L129" s="120">
        <f>Tabela14[[#This Row],[COF_MUN]]+Tabela14[[#This Row],[COF_NUTSIII]]</f>
        <v>608447.2854545454</v>
      </c>
      <c r="M129" s="129">
        <v>4491</v>
      </c>
      <c r="N129" s="129">
        <v>993</v>
      </c>
      <c r="O129" s="129">
        <v>669</v>
      </c>
      <c r="P129" s="130">
        <f>Tabela14[[#This Row],[TtAlunos_Básico]]+Tabela14[[#This Row],[TtAlunos_Secundário_CCH]]+Tabela14[[#This Row],[TtAlunos_Secundário_prof]]</f>
        <v>6153</v>
      </c>
      <c r="Q129" s="118">
        <f>Tabela14[[#This Row],[COF_MUN]]/Tabela14[[#This Row],[Total de Alunos]]*Tabela14[[#This Row],[TtAlunos_Básico]]</f>
        <v>0</v>
      </c>
      <c r="R129" s="119">
        <f>Tabela14[[#This Row],[COF_NUTSIII]]/Tabela14[[#This Row],[Total de Alunos]]*Tabela14[[#This Row],[TtAlunos_Básico]]</f>
        <v>444098.28684810066</v>
      </c>
      <c r="S129" s="120">
        <f>Tabela14[[#This Row],[COF_NUTSIII+MUN]]/Tabela14[[#This Row],[Total de Alunos]]*Tabela14[[#This Row],[TtAlunos_Básico]]</f>
        <v>444098.28684810066</v>
      </c>
      <c r="T129" s="119">
        <f>Tabela14[[#This Row],[COF_MUN]]/Tabela14[[#This Row],[Total de Alunos]]*Tabela14[[#This Row],[TtAlunos_Secundário_CCH]]</f>
        <v>0</v>
      </c>
      <c r="U129" s="119">
        <f>Tabela14[[#This Row],[COF_NUTSIII]]/Tabela14[[#This Row],[Total de Alunos]]*Tabela14[[#This Row],[TtAlunos_Secundário_CCH]]</f>
        <v>98194.076784716977</v>
      </c>
      <c r="V129" s="120">
        <f>Tabela14[[#This Row],[COF_NUTSIII+MUN]]/Tabela14[[#This Row],[Total de Alunos]]*Tabela14[[#This Row],[TtAlunos_Secundário_CCH]]</f>
        <v>98194.076784716977</v>
      </c>
      <c r="W129" s="119">
        <f>Tabela14[[#This Row],[COF_MUN]]/Tabela14[[#This Row],[Total de Alunos]]*Tabela14[[#This Row],[TtAlunos_Secundário_prof]]</f>
        <v>0</v>
      </c>
      <c r="X129" s="119">
        <f>Tabela14[[#This Row],[COF_NUTSIII]]/Tabela14[[#This Row],[Total de Alunos]]*Tabela14[[#This Row],[TtAlunos_Secundário_prof]]</f>
        <v>66154.921821727752</v>
      </c>
      <c r="Y129" s="120">
        <f>Tabela14[[#This Row],[COF_NUTSIII+MUN]]/Tabela14[[#This Row],[Total de Alunos]]*Tabela14[[#This Row],[TtAlunos_Secundário_prof]]</f>
        <v>66154.921821727752</v>
      </c>
    </row>
    <row r="130" spans="1:25" x14ac:dyDescent="0.3">
      <c r="A130" s="76">
        <v>1010</v>
      </c>
      <c r="B130" s="76" t="s">
        <v>350</v>
      </c>
      <c r="C130" s="76" t="s">
        <v>353</v>
      </c>
      <c r="D130" s="76" t="s">
        <v>484</v>
      </c>
      <c r="E130" s="76" t="s">
        <v>485</v>
      </c>
      <c r="F130" s="76" t="s">
        <v>337</v>
      </c>
      <c r="G130" s="76" t="s">
        <v>310</v>
      </c>
      <c r="H130" s="76" t="s">
        <v>556</v>
      </c>
      <c r="I130" s="76" t="s">
        <v>603</v>
      </c>
      <c r="J130" s="118">
        <v>0</v>
      </c>
      <c r="K130" s="119">
        <v>219794.57400000002</v>
      </c>
      <c r="L130" s="120">
        <f>Tabela14[[#This Row],[COF_MUN]]+Tabela14[[#This Row],[COF_NUTSIII]]</f>
        <v>219794.57400000002</v>
      </c>
      <c r="M130" s="129">
        <v>3399</v>
      </c>
      <c r="N130" s="129">
        <v>896</v>
      </c>
      <c r="O130" s="129">
        <v>612</v>
      </c>
      <c r="P130" s="130">
        <f>Tabela14[[#This Row],[TtAlunos_Básico]]+Tabela14[[#This Row],[TtAlunos_Secundário_CCH]]+Tabela14[[#This Row],[TtAlunos_Secundário_prof]]</f>
        <v>4907</v>
      </c>
      <c r="Q130" s="118">
        <f>Tabela14[[#This Row],[COF_MUN]]/Tabela14[[#This Row],[Total de Alunos]]*Tabela14[[#This Row],[TtAlunos_Básico]]</f>
        <v>0</v>
      </c>
      <c r="R130" s="119">
        <f>Tabela14[[#This Row],[COF_NUTSIII]]/Tabela14[[#This Row],[Total de Alunos]]*Tabela14[[#This Row],[TtAlunos_Básico]]</f>
        <v>152248.16731730182</v>
      </c>
      <c r="S130" s="120">
        <f>Tabela14[[#This Row],[COF_NUTSIII+MUN]]/Tabela14[[#This Row],[Total de Alunos]]*Tabela14[[#This Row],[TtAlunos_Básico]]</f>
        <v>152248.16731730182</v>
      </c>
      <c r="T130" s="119">
        <f>Tabela14[[#This Row],[COF_MUN]]/Tabela14[[#This Row],[Total de Alunos]]*Tabela14[[#This Row],[TtAlunos_Secundário_CCH]]</f>
        <v>0</v>
      </c>
      <c r="U130" s="119">
        <f>Tabela14[[#This Row],[COF_NUTSIII]]/Tabela14[[#This Row],[Total de Alunos]]*Tabela14[[#This Row],[TtAlunos_Secundário_CCH]]</f>
        <v>40133.673997146936</v>
      </c>
      <c r="V130" s="120">
        <f>Tabela14[[#This Row],[COF_NUTSIII+MUN]]/Tabela14[[#This Row],[Total de Alunos]]*Tabela14[[#This Row],[TtAlunos_Secundário_CCH]]</f>
        <v>40133.673997146936</v>
      </c>
      <c r="W130" s="119">
        <f>Tabela14[[#This Row],[COF_MUN]]/Tabela14[[#This Row],[Total de Alunos]]*Tabela14[[#This Row],[TtAlunos_Secundário_prof]]</f>
        <v>0</v>
      </c>
      <c r="X130" s="119">
        <f>Tabela14[[#This Row],[COF_NUTSIII]]/Tabela14[[#This Row],[Total de Alunos]]*Tabela14[[#This Row],[TtAlunos_Secundário_prof]]</f>
        <v>27412.732685551255</v>
      </c>
      <c r="Y130" s="120">
        <f>Tabela14[[#This Row],[COF_NUTSIII+MUN]]/Tabela14[[#This Row],[Total de Alunos]]*Tabela14[[#This Row],[TtAlunos_Secundário_prof]]</f>
        <v>27412.732685551255</v>
      </c>
    </row>
    <row r="131" spans="1:25" x14ac:dyDescent="0.3">
      <c r="A131" s="76">
        <v>1210</v>
      </c>
      <c r="B131" s="76" t="s">
        <v>350</v>
      </c>
      <c r="C131" s="76" t="s">
        <v>353</v>
      </c>
      <c r="D131" s="76" t="s">
        <v>354</v>
      </c>
      <c r="E131" s="76" t="s">
        <v>355</v>
      </c>
      <c r="F131" s="76" t="s">
        <v>322</v>
      </c>
      <c r="G131" s="76">
        <v>186</v>
      </c>
      <c r="H131" s="76" t="s">
        <v>393</v>
      </c>
      <c r="I131" s="76" t="s">
        <v>403</v>
      </c>
      <c r="J131" s="118">
        <v>0</v>
      </c>
      <c r="K131" s="119">
        <v>30017.989999999998</v>
      </c>
      <c r="L131" s="120">
        <f>Tabela14[[#This Row],[COF_MUN]]+Tabela14[[#This Row],[COF_NUTSIII]]</f>
        <v>30017.989999999998</v>
      </c>
      <c r="M131" s="129">
        <v>161</v>
      </c>
      <c r="N131" s="129"/>
      <c r="O131" s="129"/>
      <c r="P131" s="130">
        <f>Tabela14[[#This Row],[TtAlunos_Básico]]+Tabela14[[#This Row],[TtAlunos_Secundário_CCH]]+Tabela14[[#This Row],[TtAlunos_Secundário_prof]]</f>
        <v>161</v>
      </c>
      <c r="Q131" s="118">
        <f>Tabela14[[#This Row],[COF_MUN]]/Tabela14[[#This Row],[Total de Alunos]]*Tabela14[[#This Row],[TtAlunos_Básico]]</f>
        <v>0</v>
      </c>
      <c r="R131" s="119">
        <f>Tabela14[[#This Row],[COF_NUTSIII]]/Tabela14[[#This Row],[Total de Alunos]]*Tabela14[[#This Row],[TtAlunos_Básico]]</f>
        <v>30017.989999999998</v>
      </c>
      <c r="S131" s="120">
        <f>Tabela14[[#This Row],[COF_NUTSIII+MUN]]/Tabela14[[#This Row],[Total de Alunos]]*Tabela14[[#This Row],[TtAlunos_Básico]]</f>
        <v>30017.989999999998</v>
      </c>
      <c r="T131" s="119">
        <f>Tabela14[[#This Row],[COF_MUN]]/Tabela14[[#This Row],[Total de Alunos]]*Tabela14[[#This Row],[TtAlunos_Secundário_CCH]]</f>
        <v>0</v>
      </c>
      <c r="U131" s="119">
        <f>Tabela14[[#This Row],[COF_NUTSIII]]/Tabela14[[#This Row],[Total de Alunos]]*Tabela14[[#This Row],[TtAlunos_Secundário_CCH]]</f>
        <v>0</v>
      </c>
      <c r="V131" s="120">
        <f>Tabela14[[#This Row],[COF_NUTSIII+MUN]]/Tabela14[[#This Row],[Total de Alunos]]*Tabela14[[#This Row],[TtAlunos_Secundário_CCH]]</f>
        <v>0</v>
      </c>
      <c r="W131" s="119">
        <f>Tabela14[[#This Row],[COF_MUN]]/Tabela14[[#This Row],[Total de Alunos]]*Tabela14[[#This Row],[TtAlunos_Secundário_prof]]</f>
        <v>0</v>
      </c>
      <c r="X131" s="119">
        <f>Tabela14[[#This Row],[COF_NUTSIII]]/Tabela14[[#This Row],[Total de Alunos]]*Tabela14[[#This Row],[TtAlunos_Secundário_prof]]</f>
        <v>0</v>
      </c>
      <c r="Y131" s="120">
        <f>Tabela14[[#This Row],[COF_NUTSIII+MUN]]/Tabela14[[#This Row],[Total de Alunos]]*Tabela14[[#This Row],[TtAlunos_Secundário_prof]]</f>
        <v>0</v>
      </c>
    </row>
    <row r="132" spans="1:25" x14ac:dyDescent="0.3">
      <c r="A132" s="76">
        <v>1308</v>
      </c>
      <c r="B132" s="76" t="s">
        <v>350</v>
      </c>
      <c r="C132" s="76" t="s">
        <v>353</v>
      </c>
      <c r="D132" s="76" t="s">
        <v>408</v>
      </c>
      <c r="E132" s="76" t="s">
        <v>409</v>
      </c>
      <c r="F132" s="76" t="s">
        <v>325</v>
      </c>
      <c r="G132" s="76" t="s">
        <v>299</v>
      </c>
      <c r="H132" s="76" t="s">
        <v>448</v>
      </c>
      <c r="I132" s="76" t="s">
        <v>451</v>
      </c>
      <c r="J132" s="118">
        <v>831648.64</v>
      </c>
      <c r="K132" s="119">
        <v>52941.176470588238</v>
      </c>
      <c r="L132" s="120">
        <f>Tabela14[[#This Row],[COF_MUN]]+Tabela14[[#This Row],[COF_NUTSIII]]</f>
        <v>884589.81647058821</v>
      </c>
      <c r="M132" s="129">
        <v>13799</v>
      </c>
      <c r="N132" s="129">
        <v>2807</v>
      </c>
      <c r="O132" s="129">
        <v>1600</v>
      </c>
      <c r="P132" s="130">
        <f>Tabela14[[#This Row],[TtAlunos_Básico]]+Tabela14[[#This Row],[TtAlunos_Secundário_CCH]]+Tabela14[[#This Row],[TtAlunos_Secundário_prof]]</f>
        <v>18206</v>
      </c>
      <c r="Q132" s="118">
        <f>Tabela14[[#This Row],[COF_MUN]]/Tabela14[[#This Row],[Total de Alunos]]*Tabela14[[#This Row],[TtAlunos_Básico]]</f>
        <v>630337.22857080086</v>
      </c>
      <c r="R132" s="119">
        <f>Tabela14[[#This Row],[COF_NUTSIII]]/Tabela14[[#This Row],[Total de Alunos]]*Tabela14[[#This Row],[TtAlunos_Básico]]</f>
        <v>40126.073498717291</v>
      </c>
      <c r="S132" s="120">
        <f>Tabela14[[#This Row],[COF_NUTSIII+MUN]]/Tabela14[[#This Row],[Total de Alunos]]*Tabela14[[#This Row],[TtAlunos_Básico]]</f>
        <v>670463.30206951813</v>
      </c>
      <c r="T132" s="119">
        <f>Tabela14[[#This Row],[COF_MUN]]/Tabela14[[#This Row],[Total de Alunos]]*Tabela14[[#This Row],[TtAlunos_Secundário_CCH]]</f>
        <v>128223.53798088543</v>
      </c>
      <c r="U132" s="119">
        <f>Tabela14[[#This Row],[COF_NUTSIII]]/Tabela14[[#This Row],[Total de Alunos]]*Tabela14[[#This Row],[TtAlunos_Secundário_CCH]]</f>
        <v>8162.4674477063154</v>
      </c>
      <c r="V132" s="120">
        <f>Tabela14[[#This Row],[COF_NUTSIII+MUN]]/Tabela14[[#This Row],[Total de Alunos]]*Tabela14[[#This Row],[TtAlunos_Secundário_CCH]]</f>
        <v>136386.00542859174</v>
      </c>
      <c r="W132" s="119">
        <f>Tabela14[[#This Row],[COF_MUN]]/Tabela14[[#This Row],[Total de Alunos]]*Tabela14[[#This Row],[TtAlunos_Secundário_prof]]</f>
        <v>73087.873448313752</v>
      </c>
      <c r="X132" s="119">
        <f>Tabela14[[#This Row],[COF_NUTSIII]]/Tabela14[[#This Row],[Total de Alunos]]*Tabela14[[#This Row],[TtAlunos_Secundário_prof]]</f>
        <v>4652.6355241646261</v>
      </c>
      <c r="Y132" s="120">
        <f>Tabela14[[#This Row],[COF_NUTSIII+MUN]]/Tabela14[[#This Row],[Total de Alunos]]*Tabela14[[#This Row],[TtAlunos_Secundário_prof]]</f>
        <v>77740.508972478376</v>
      </c>
    </row>
    <row r="133" spans="1:25" x14ac:dyDescent="0.3">
      <c r="A133" s="76">
        <v>111</v>
      </c>
      <c r="B133" s="76" t="s">
        <v>350</v>
      </c>
      <c r="C133" s="76" t="s">
        <v>353</v>
      </c>
      <c r="D133" s="76" t="s">
        <v>484</v>
      </c>
      <c r="E133" s="76" t="s">
        <v>485</v>
      </c>
      <c r="F133" s="76" t="s">
        <v>336</v>
      </c>
      <c r="G133" s="76" t="s">
        <v>314</v>
      </c>
      <c r="H133" s="76" t="s">
        <v>445</v>
      </c>
      <c r="I133" s="76" t="s">
        <v>586</v>
      </c>
      <c r="J133" s="118">
        <v>0</v>
      </c>
      <c r="K133" s="119">
        <v>331258.91315789474</v>
      </c>
      <c r="L133" s="120">
        <f>Tabela14[[#This Row],[COF_MUN]]+Tabela14[[#This Row],[COF_NUTSIII]]</f>
        <v>331258.91315789474</v>
      </c>
      <c r="M133" s="129">
        <v>1452</v>
      </c>
      <c r="N133" s="129">
        <v>262</v>
      </c>
      <c r="O133" s="129">
        <v>281</v>
      </c>
      <c r="P133" s="130">
        <f>Tabela14[[#This Row],[TtAlunos_Básico]]+Tabela14[[#This Row],[TtAlunos_Secundário_CCH]]+Tabela14[[#This Row],[TtAlunos_Secundário_prof]]</f>
        <v>1995</v>
      </c>
      <c r="Q133" s="118">
        <f>Tabela14[[#This Row],[COF_MUN]]/Tabela14[[#This Row],[Total de Alunos]]*Tabela14[[#This Row],[TtAlunos_Básico]]</f>
        <v>0</v>
      </c>
      <c r="R133" s="119">
        <f>Tabela14[[#This Row],[COF_NUTSIII]]/Tabela14[[#This Row],[Total de Alunos]]*Tabela14[[#This Row],[TtAlunos_Básico]]</f>
        <v>241096.71273446776</v>
      </c>
      <c r="S133" s="120">
        <f>Tabela14[[#This Row],[COF_NUTSIII+MUN]]/Tabela14[[#This Row],[Total de Alunos]]*Tabela14[[#This Row],[TtAlunos_Básico]]</f>
        <v>241096.71273446776</v>
      </c>
      <c r="T133" s="119">
        <f>Tabela14[[#This Row],[COF_MUN]]/Tabela14[[#This Row],[Total de Alunos]]*Tabela14[[#This Row],[TtAlunos_Secundário_CCH]]</f>
        <v>0</v>
      </c>
      <c r="U133" s="119">
        <f>Tabela14[[#This Row],[COF_NUTSIII]]/Tabela14[[#This Row],[Total de Alunos]]*Tabela14[[#This Row],[TtAlunos_Secundário_CCH]]</f>
        <v>43503.67681572352</v>
      </c>
      <c r="V133" s="120">
        <f>Tabela14[[#This Row],[COF_NUTSIII+MUN]]/Tabela14[[#This Row],[Total de Alunos]]*Tabela14[[#This Row],[TtAlunos_Secundário_CCH]]</f>
        <v>43503.67681572352</v>
      </c>
      <c r="W133" s="119">
        <f>Tabela14[[#This Row],[COF_MUN]]/Tabela14[[#This Row],[Total de Alunos]]*Tabela14[[#This Row],[TtAlunos_Secundário_prof]]</f>
        <v>0</v>
      </c>
      <c r="X133" s="119">
        <f>Tabela14[[#This Row],[COF_NUTSIII]]/Tabela14[[#This Row],[Total de Alunos]]*Tabela14[[#This Row],[TtAlunos_Secundário_prof]]</f>
        <v>46658.523607703471</v>
      </c>
      <c r="Y133" s="120">
        <f>Tabela14[[#This Row],[COF_NUTSIII+MUN]]/Tabela14[[#This Row],[Total de Alunos]]*Tabela14[[#This Row],[TtAlunos_Secundário_prof]]</f>
        <v>46658.523607703471</v>
      </c>
    </row>
    <row r="134" spans="1:25" x14ac:dyDescent="0.3">
      <c r="A134" s="76">
        <v>909</v>
      </c>
      <c r="B134" s="76" t="s">
        <v>350</v>
      </c>
      <c r="C134" s="76" t="s">
        <v>353</v>
      </c>
      <c r="D134" s="76" t="s">
        <v>484</v>
      </c>
      <c r="E134" s="76" t="s">
        <v>485</v>
      </c>
      <c r="F134" s="76" t="s">
        <v>329</v>
      </c>
      <c r="G134" s="76" t="s">
        <v>312</v>
      </c>
      <c r="H134" s="76" t="s">
        <v>492</v>
      </c>
      <c r="I134" s="76" t="s">
        <v>502</v>
      </c>
      <c r="J134" s="118">
        <v>0</v>
      </c>
      <c r="K134" s="119">
        <v>91594.23133333333</v>
      </c>
      <c r="L134" s="120">
        <f>Tabela14[[#This Row],[COF_MUN]]+Tabela14[[#This Row],[COF_NUTSIII]]</f>
        <v>91594.23133333333</v>
      </c>
      <c r="M134" s="129">
        <v>283</v>
      </c>
      <c r="N134" s="129">
        <v>63</v>
      </c>
      <c r="O134" s="129"/>
      <c r="P134" s="130">
        <f>Tabela14[[#This Row],[TtAlunos_Básico]]+Tabela14[[#This Row],[TtAlunos_Secundário_CCH]]+Tabela14[[#This Row],[TtAlunos_Secundário_prof]]</f>
        <v>346</v>
      </c>
      <c r="Q134" s="118">
        <f>Tabela14[[#This Row],[COF_MUN]]/Tabela14[[#This Row],[Total de Alunos]]*Tabela14[[#This Row],[TtAlunos_Básico]]</f>
        <v>0</v>
      </c>
      <c r="R134" s="119">
        <f>Tabela14[[#This Row],[COF_NUTSIII]]/Tabela14[[#This Row],[Total de Alunos]]*Tabela14[[#This Row],[TtAlunos_Básico]]</f>
        <v>74916.668980732167</v>
      </c>
      <c r="S134" s="120">
        <f>Tabela14[[#This Row],[COF_NUTSIII+MUN]]/Tabela14[[#This Row],[Total de Alunos]]*Tabela14[[#This Row],[TtAlunos_Básico]]</f>
        <v>74916.668980732167</v>
      </c>
      <c r="T134" s="119">
        <f>Tabela14[[#This Row],[COF_MUN]]/Tabela14[[#This Row],[Total de Alunos]]*Tabela14[[#This Row],[TtAlunos_Secundário_CCH]]</f>
        <v>0</v>
      </c>
      <c r="U134" s="119">
        <f>Tabela14[[#This Row],[COF_NUTSIII]]/Tabela14[[#This Row],[Total de Alunos]]*Tabela14[[#This Row],[TtAlunos_Secundário_CCH]]</f>
        <v>16677.562352601155</v>
      </c>
      <c r="V134" s="120">
        <f>Tabela14[[#This Row],[COF_NUTSIII+MUN]]/Tabela14[[#This Row],[Total de Alunos]]*Tabela14[[#This Row],[TtAlunos_Secundário_CCH]]</f>
        <v>16677.562352601155</v>
      </c>
      <c r="W134" s="119">
        <f>Tabela14[[#This Row],[COF_MUN]]/Tabela14[[#This Row],[Total de Alunos]]*Tabela14[[#This Row],[TtAlunos_Secundário_prof]]</f>
        <v>0</v>
      </c>
      <c r="X134" s="119">
        <f>Tabela14[[#This Row],[COF_NUTSIII]]/Tabela14[[#This Row],[Total de Alunos]]*Tabela14[[#This Row],[TtAlunos_Secundário_prof]]</f>
        <v>0</v>
      </c>
      <c r="Y134" s="120">
        <f>Tabela14[[#This Row],[COF_NUTSIII+MUN]]/Tabela14[[#This Row],[Total de Alunos]]*Tabela14[[#This Row],[TtAlunos_Secundário_prof]]</f>
        <v>0</v>
      </c>
    </row>
    <row r="135" spans="1:25" x14ac:dyDescent="0.3">
      <c r="A135" s="76">
        <v>1603</v>
      </c>
      <c r="B135" s="76" t="s">
        <v>350</v>
      </c>
      <c r="C135" s="76" t="s">
        <v>353</v>
      </c>
      <c r="D135" s="76" t="s">
        <v>408</v>
      </c>
      <c r="E135" s="76" t="s">
        <v>409</v>
      </c>
      <c r="F135" s="76" t="s">
        <v>29</v>
      </c>
      <c r="G135" s="76">
        <v>111</v>
      </c>
      <c r="H135" s="76" t="s">
        <v>410</v>
      </c>
      <c r="I135" s="76" t="s">
        <v>413</v>
      </c>
      <c r="J135" s="118">
        <v>201398.26</v>
      </c>
      <c r="K135" s="119">
        <v>52435.949000000001</v>
      </c>
      <c r="L135" s="120">
        <f>Tabela14[[#This Row],[COF_MUN]]+Tabela14[[#This Row],[COF_NUTSIII]]</f>
        <v>253834.209</v>
      </c>
      <c r="M135" s="129">
        <v>444</v>
      </c>
      <c r="N135" s="129">
        <v>126</v>
      </c>
      <c r="O135" s="129">
        <v>71</v>
      </c>
      <c r="P135" s="130">
        <f>Tabela14[[#This Row],[TtAlunos_Básico]]+Tabela14[[#This Row],[TtAlunos_Secundário_CCH]]+Tabela14[[#This Row],[TtAlunos_Secundário_prof]]</f>
        <v>641</v>
      </c>
      <c r="Q135" s="118">
        <f>Tabela14[[#This Row],[COF_MUN]]/Tabela14[[#This Row],[Total de Alunos]]*Tabela14[[#This Row],[TtAlunos_Básico]]</f>
        <v>139502.07088923559</v>
      </c>
      <c r="R135" s="119">
        <f>Tabela14[[#This Row],[COF_NUTSIII]]/Tabela14[[#This Row],[Total de Alunos]]*Tabela14[[#This Row],[TtAlunos_Básico]]</f>
        <v>36320.688542901713</v>
      </c>
      <c r="S135" s="120">
        <f>Tabela14[[#This Row],[COF_NUTSIII+MUN]]/Tabela14[[#This Row],[Total de Alunos]]*Tabela14[[#This Row],[TtAlunos_Básico]]</f>
        <v>175822.75943213727</v>
      </c>
      <c r="T135" s="119">
        <f>Tabela14[[#This Row],[COF_MUN]]/Tabela14[[#This Row],[Total de Alunos]]*Tabela14[[#This Row],[TtAlunos_Secundário_CCH]]</f>
        <v>39588.425522620913</v>
      </c>
      <c r="U135" s="119">
        <f>Tabela14[[#This Row],[COF_NUTSIII]]/Tabela14[[#This Row],[Total de Alunos]]*Tabela14[[#This Row],[TtAlunos_Secundário_CCH]]</f>
        <v>10307.222424336973</v>
      </c>
      <c r="V135" s="120">
        <f>Tabela14[[#This Row],[COF_NUTSIII+MUN]]/Tabela14[[#This Row],[Total de Alunos]]*Tabela14[[#This Row],[TtAlunos_Secundário_CCH]]</f>
        <v>49895.647946957877</v>
      </c>
      <c r="W135" s="119">
        <f>Tabela14[[#This Row],[COF_MUN]]/Tabela14[[#This Row],[Total de Alunos]]*Tabela14[[#This Row],[TtAlunos_Secundário_prof]]</f>
        <v>22307.763588143527</v>
      </c>
      <c r="X135" s="119">
        <f>Tabela14[[#This Row],[COF_NUTSIII]]/Tabela14[[#This Row],[Total de Alunos]]*Tabela14[[#This Row],[TtAlunos_Secundário_prof]]</f>
        <v>5808.0380327613102</v>
      </c>
      <c r="Y135" s="120">
        <f>Tabela14[[#This Row],[COF_NUTSIII+MUN]]/Tabela14[[#This Row],[Total de Alunos]]*Tabela14[[#This Row],[TtAlunos_Secundário_prof]]</f>
        <v>28115.801620904836</v>
      </c>
    </row>
    <row r="136" spans="1:25" x14ac:dyDescent="0.3">
      <c r="A136" s="76">
        <v>209</v>
      </c>
      <c r="B136" s="76" t="s">
        <v>350</v>
      </c>
      <c r="C136" s="76" t="s">
        <v>353</v>
      </c>
      <c r="D136" s="76" t="s">
        <v>354</v>
      </c>
      <c r="E136" s="76" t="s">
        <v>355</v>
      </c>
      <c r="F136" s="76" t="s">
        <v>327</v>
      </c>
      <c r="G136" s="76">
        <v>184</v>
      </c>
      <c r="H136" s="76" t="s">
        <v>373</v>
      </c>
      <c r="I136" s="76" t="s">
        <v>479</v>
      </c>
      <c r="J136" s="118">
        <v>194392.01</v>
      </c>
      <c r="K136" s="119">
        <v>58442.553846153845</v>
      </c>
      <c r="L136" s="120">
        <f>Tabela14[[#This Row],[COF_MUN]]+Tabela14[[#This Row],[COF_NUTSIII]]</f>
        <v>252834.56384615385</v>
      </c>
      <c r="M136" s="129">
        <v>364</v>
      </c>
      <c r="N136" s="129">
        <v>85</v>
      </c>
      <c r="O136" s="129">
        <v>68</v>
      </c>
      <c r="P136" s="130">
        <f>Tabela14[[#This Row],[TtAlunos_Básico]]+Tabela14[[#This Row],[TtAlunos_Secundário_CCH]]+Tabela14[[#This Row],[TtAlunos_Secundário_prof]]</f>
        <v>517</v>
      </c>
      <c r="Q136" s="118">
        <f>Tabela14[[#This Row],[COF_MUN]]/Tabela14[[#This Row],[Total de Alunos]]*Tabela14[[#This Row],[TtAlunos_Básico]]</f>
        <v>136864.00704061898</v>
      </c>
      <c r="R136" s="119">
        <f>Tabela14[[#This Row],[COF_NUTSIII]]/Tabela14[[#This Row],[Total de Alunos]]*Tabela14[[#This Row],[TtAlunos_Básico]]</f>
        <v>41147.175241779492</v>
      </c>
      <c r="S136" s="120">
        <f>Tabela14[[#This Row],[COF_NUTSIII+MUN]]/Tabela14[[#This Row],[Total de Alunos]]*Tabela14[[#This Row],[TtAlunos_Básico]]</f>
        <v>178011.18228239845</v>
      </c>
      <c r="T136" s="119">
        <f>Tabela14[[#This Row],[COF_MUN]]/Tabela14[[#This Row],[Total de Alunos]]*Tabela14[[#This Row],[TtAlunos_Secundário_CCH]]</f>
        <v>31960.001644100583</v>
      </c>
      <c r="U136" s="119">
        <f>Tabela14[[#This Row],[COF_NUTSIII]]/Tabela14[[#This Row],[Total de Alunos]]*Tabela14[[#This Row],[TtAlunos_Secundário_CCH]]</f>
        <v>9608.54366909686</v>
      </c>
      <c r="V136" s="120">
        <f>Tabela14[[#This Row],[COF_NUTSIII+MUN]]/Tabela14[[#This Row],[Total de Alunos]]*Tabela14[[#This Row],[TtAlunos_Secundário_CCH]]</f>
        <v>41568.545313197443</v>
      </c>
      <c r="W136" s="119">
        <f>Tabela14[[#This Row],[COF_MUN]]/Tabela14[[#This Row],[Total de Alunos]]*Tabela14[[#This Row],[TtAlunos_Secundário_prof]]</f>
        <v>25568.001315280468</v>
      </c>
      <c r="X136" s="119">
        <f>Tabela14[[#This Row],[COF_NUTSIII]]/Tabela14[[#This Row],[Total de Alunos]]*Tabela14[[#This Row],[TtAlunos_Secundário_prof]]</f>
        <v>7686.8349352774876</v>
      </c>
      <c r="Y136" s="120">
        <f>Tabela14[[#This Row],[COF_NUTSIII+MUN]]/Tabela14[[#This Row],[Total de Alunos]]*Tabela14[[#This Row],[TtAlunos_Secundário_prof]]</f>
        <v>33254.83625055795</v>
      </c>
    </row>
    <row r="137" spans="1:25" x14ac:dyDescent="0.3">
      <c r="A137" s="76">
        <v>1704</v>
      </c>
      <c r="B137" s="76" t="s">
        <v>350</v>
      </c>
      <c r="C137" s="76" t="s">
        <v>353</v>
      </c>
      <c r="D137" s="76" t="s">
        <v>408</v>
      </c>
      <c r="E137" s="76" t="s">
        <v>409</v>
      </c>
      <c r="F137" s="76" t="s">
        <v>331</v>
      </c>
      <c r="G137" s="76" t="s">
        <v>301</v>
      </c>
      <c r="H137" s="76" t="s">
        <v>420</v>
      </c>
      <c r="I137" s="76" t="s">
        <v>519</v>
      </c>
      <c r="J137" s="118">
        <v>209022.02</v>
      </c>
      <c r="K137" s="119">
        <v>11835.449999999999</v>
      </c>
      <c r="L137" s="120">
        <f>Tabela14[[#This Row],[COF_MUN]]+Tabela14[[#This Row],[COF_NUTSIII]]</f>
        <v>220857.47</v>
      </c>
      <c r="M137" s="129">
        <v>316</v>
      </c>
      <c r="N137" s="129">
        <v>102</v>
      </c>
      <c r="O137" s="129">
        <v>40</v>
      </c>
      <c r="P137" s="130">
        <f>Tabela14[[#This Row],[TtAlunos_Básico]]+Tabela14[[#This Row],[TtAlunos_Secundário_CCH]]+Tabela14[[#This Row],[TtAlunos_Secundário_prof]]</f>
        <v>458</v>
      </c>
      <c r="Q137" s="118">
        <f>Tabela14[[#This Row],[COF_MUN]]/Tabela14[[#This Row],[Total de Alunos]]*Tabela14[[#This Row],[TtAlunos_Básico]]</f>
        <v>144216.06620087335</v>
      </c>
      <c r="R137" s="119">
        <f>Tabela14[[#This Row],[COF_NUTSIII]]/Tabela14[[#This Row],[Total de Alunos]]*Tabela14[[#This Row],[TtAlunos_Básico]]</f>
        <v>8165.9436681222705</v>
      </c>
      <c r="S137" s="120">
        <f>Tabela14[[#This Row],[COF_NUTSIII+MUN]]/Tabela14[[#This Row],[Total de Alunos]]*Tabela14[[#This Row],[TtAlunos_Básico]]</f>
        <v>152382.00986899564</v>
      </c>
      <c r="T137" s="119">
        <f>Tabela14[[#This Row],[COF_MUN]]/Tabela14[[#This Row],[Total de Alunos]]*Tabela14[[#This Row],[TtAlunos_Secundário_CCH]]</f>
        <v>46550.75554585152</v>
      </c>
      <c r="U137" s="119">
        <f>Tabela14[[#This Row],[COF_NUTSIII]]/Tabela14[[#This Row],[Total de Alunos]]*Tabela14[[#This Row],[TtAlunos_Secundário_CCH]]</f>
        <v>2635.8425764192139</v>
      </c>
      <c r="V137" s="120">
        <f>Tabela14[[#This Row],[COF_NUTSIII+MUN]]/Tabela14[[#This Row],[Total de Alunos]]*Tabela14[[#This Row],[TtAlunos_Secundário_CCH]]</f>
        <v>49186.598122270741</v>
      </c>
      <c r="W137" s="119">
        <f>Tabela14[[#This Row],[COF_MUN]]/Tabela14[[#This Row],[Total de Alunos]]*Tabela14[[#This Row],[TtAlunos_Secundário_prof]]</f>
        <v>18255.198253275106</v>
      </c>
      <c r="X137" s="119">
        <f>Tabela14[[#This Row],[COF_NUTSIII]]/Tabela14[[#This Row],[Total de Alunos]]*Tabela14[[#This Row],[TtAlunos_Secundário_prof]]</f>
        <v>1033.6637554585152</v>
      </c>
      <c r="Y137" s="120">
        <f>Tabela14[[#This Row],[COF_NUTSIII+MUN]]/Tabela14[[#This Row],[Total de Alunos]]*Tabela14[[#This Row],[TtAlunos_Secundário_prof]]</f>
        <v>19288.862008733624</v>
      </c>
    </row>
    <row r="138" spans="1:25" x14ac:dyDescent="0.3">
      <c r="A138" s="76">
        <v>608</v>
      </c>
      <c r="B138" s="76" t="s">
        <v>350</v>
      </c>
      <c r="C138" s="76" t="s">
        <v>353</v>
      </c>
      <c r="D138" s="76" t="s">
        <v>484</v>
      </c>
      <c r="E138" s="76" t="s">
        <v>485</v>
      </c>
      <c r="F138" s="76" t="s">
        <v>336</v>
      </c>
      <c r="G138" s="76" t="s">
        <v>314</v>
      </c>
      <c r="H138" s="76" t="s">
        <v>579</v>
      </c>
      <c r="I138" s="76" t="s">
        <v>587</v>
      </c>
      <c r="J138" s="118">
        <v>0</v>
      </c>
      <c r="K138" s="119">
        <v>331258.91315789474</v>
      </c>
      <c r="L138" s="120">
        <f>Tabela14[[#This Row],[COF_MUN]]+Tabela14[[#This Row],[COF_NUTSIII]]</f>
        <v>331258.91315789474</v>
      </c>
      <c r="M138" s="129">
        <v>878</v>
      </c>
      <c r="N138" s="129">
        <v>151</v>
      </c>
      <c r="O138" s="129">
        <v>64</v>
      </c>
      <c r="P138" s="130">
        <f>Tabela14[[#This Row],[TtAlunos_Básico]]+Tabela14[[#This Row],[TtAlunos_Secundário_CCH]]+Tabela14[[#This Row],[TtAlunos_Secundário_prof]]</f>
        <v>1093</v>
      </c>
      <c r="Q138" s="118">
        <f>Tabela14[[#This Row],[COF_MUN]]/Tabela14[[#This Row],[Total de Alunos]]*Tabela14[[#This Row],[TtAlunos_Básico]]</f>
        <v>0</v>
      </c>
      <c r="R138" s="119">
        <f>Tabela14[[#This Row],[COF_NUTSIII]]/Tabela14[[#This Row],[Total de Alunos]]*Tabela14[[#This Row],[TtAlunos_Básico]]</f>
        <v>266098.19373525307</v>
      </c>
      <c r="S138" s="120">
        <f>Tabela14[[#This Row],[COF_NUTSIII+MUN]]/Tabela14[[#This Row],[Total de Alunos]]*Tabela14[[#This Row],[TtAlunos_Básico]]</f>
        <v>266098.19373525307</v>
      </c>
      <c r="T138" s="119">
        <f>Tabela14[[#This Row],[COF_MUN]]/Tabela14[[#This Row],[Total de Alunos]]*Tabela14[[#This Row],[TtAlunos_Secundário_CCH]]</f>
        <v>0</v>
      </c>
      <c r="U138" s="119">
        <f>Tabela14[[#This Row],[COF_NUTSIII]]/Tabela14[[#This Row],[Total de Alunos]]*Tabela14[[#This Row],[TtAlunos_Secundário_CCH]]</f>
        <v>45764.040152646026</v>
      </c>
      <c r="V138" s="120">
        <f>Tabela14[[#This Row],[COF_NUTSIII+MUN]]/Tabela14[[#This Row],[Total de Alunos]]*Tabela14[[#This Row],[TtAlunos_Secundário_CCH]]</f>
        <v>45764.040152646026</v>
      </c>
      <c r="W138" s="119">
        <f>Tabela14[[#This Row],[COF_MUN]]/Tabela14[[#This Row],[Total de Alunos]]*Tabela14[[#This Row],[TtAlunos_Secundário_prof]]</f>
        <v>0</v>
      </c>
      <c r="X138" s="119">
        <f>Tabela14[[#This Row],[COF_NUTSIII]]/Tabela14[[#This Row],[Total de Alunos]]*Tabela14[[#This Row],[TtAlunos_Secundário_prof]]</f>
        <v>19396.679269995668</v>
      </c>
      <c r="Y138" s="120">
        <f>Tabela14[[#This Row],[COF_NUTSIII+MUN]]/Tabela14[[#This Row],[Total de Alunos]]*Tabela14[[#This Row],[TtAlunos_Secundário_prof]]</f>
        <v>19396.679269995668</v>
      </c>
    </row>
    <row r="139" spans="1:25" x14ac:dyDescent="0.3">
      <c r="A139" s="76">
        <v>609</v>
      </c>
      <c r="B139" s="76" t="s">
        <v>350</v>
      </c>
      <c r="C139" s="76" t="s">
        <v>353</v>
      </c>
      <c r="D139" s="76" t="s">
        <v>484</v>
      </c>
      <c r="E139" s="76" t="s">
        <v>485</v>
      </c>
      <c r="F139" s="76" t="s">
        <v>336</v>
      </c>
      <c r="G139" s="76" t="s">
        <v>314</v>
      </c>
      <c r="H139" s="76" t="s">
        <v>579</v>
      </c>
      <c r="I139" s="76" t="s">
        <v>588</v>
      </c>
      <c r="J139" s="118">
        <v>0</v>
      </c>
      <c r="K139" s="119">
        <v>331258.91315789474</v>
      </c>
      <c r="L139" s="120">
        <f>Tabela14[[#This Row],[COF_MUN]]+Tabela14[[#This Row],[COF_NUTSIII]]</f>
        <v>331258.91315789474</v>
      </c>
      <c r="M139" s="129">
        <v>874</v>
      </c>
      <c r="N139" s="129">
        <v>173</v>
      </c>
      <c r="O139" s="129">
        <v>76</v>
      </c>
      <c r="P139" s="130">
        <f>Tabela14[[#This Row],[TtAlunos_Básico]]+Tabela14[[#This Row],[TtAlunos_Secundário_CCH]]+Tabela14[[#This Row],[TtAlunos_Secundário_prof]]</f>
        <v>1123</v>
      </c>
      <c r="Q139" s="118">
        <f>Tabela14[[#This Row],[COF_MUN]]/Tabela14[[#This Row],[Total de Alunos]]*Tabela14[[#This Row],[TtAlunos_Básico]]</f>
        <v>0</v>
      </c>
      <c r="R139" s="119">
        <f>Tabela14[[#This Row],[COF_NUTSIII]]/Tabela14[[#This Row],[Total de Alunos]]*Tabela14[[#This Row],[TtAlunos_Básico]]</f>
        <v>257809.69732858415</v>
      </c>
      <c r="S139" s="120">
        <f>Tabela14[[#This Row],[COF_NUTSIII+MUN]]/Tabela14[[#This Row],[Total de Alunos]]*Tabela14[[#This Row],[TtAlunos_Básico]]</f>
        <v>257809.69732858415</v>
      </c>
      <c r="T139" s="119">
        <f>Tabela14[[#This Row],[COF_MUN]]/Tabela14[[#This Row],[Total de Alunos]]*Tabela14[[#This Row],[TtAlunos_Secundário_CCH]]</f>
        <v>0</v>
      </c>
      <c r="U139" s="119">
        <f>Tabela14[[#This Row],[COF_NUTSIII]]/Tabela14[[#This Row],[Total de Alunos]]*Tabela14[[#This Row],[TtAlunos_Secundário_CCH]]</f>
        <v>51030.981278998923</v>
      </c>
      <c r="V139" s="120">
        <f>Tabela14[[#This Row],[COF_NUTSIII+MUN]]/Tabela14[[#This Row],[Total de Alunos]]*Tabela14[[#This Row],[TtAlunos_Secundário_CCH]]</f>
        <v>51030.981278998923</v>
      </c>
      <c r="W139" s="119">
        <f>Tabela14[[#This Row],[COF_MUN]]/Tabela14[[#This Row],[Total de Alunos]]*Tabela14[[#This Row],[TtAlunos_Secundário_prof]]</f>
        <v>0</v>
      </c>
      <c r="X139" s="119">
        <f>Tabela14[[#This Row],[COF_NUTSIII]]/Tabela14[[#This Row],[Total de Alunos]]*Tabela14[[#This Row],[TtAlunos_Secundário_prof]]</f>
        <v>22418.234550311663</v>
      </c>
      <c r="Y139" s="120">
        <f>Tabela14[[#This Row],[COF_NUTSIII+MUN]]/Tabela14[[#This Row],[Total de Alunos]]*Tabela14[[#This Row],[TtAlunos_Secundário_prof]]</f>
        <v>22418.234550311663</v>
      </c>
    </row>
    <row r="140" spans="1:25" x14ac:dyDescent="0.3">
      <c r="A140" s="76">
        <v>406</v>
      </c>
      <c r="B140" s="76" t="s">
        <v>350</v>
      </c>
      <c r="C140" s="76" t="s">
        <v>353</v>
      </c>
      <c r="D140" s="76" t="s">
        <v>408</v>
      </c>
      <c r="E140" s="76" t="s">
        <v>409</v>
      </c>
      <c r="F140" s="76" t="s">
        <v>339</v>
      </c>
      <c r="G140" s="76" t="s">
        <v>298</v>
      </c>
      <c r="H140" s="76" t="s">
        <v>515</v>
      </c>
      <c r="I140" s="76" t="s">
        <v>620</v>
      </c>
      <c r="J140" s="118">
        <v>344103.38</v>
      </c>
      <c r="K140" s="119">
        <v>232016.48111111112</v>
      </c>
      <c r="L140" s="120">
        <f>Tabela14[[#This Row],[COF_MUN]]+Tabela14[[#This Row],[COF_NUTSIII]]</f>
        <v>576119.86111111112</v>
      </c>
      <c r="M140" s="129">
        <v>383</v>
      </c>
      <c r="N140" s="129">
        <v>89</v>
      </c>
      <c r="O140" s="129">
        <v>35</v>
      </c>
      <c r="P140" s="130">
        <f>Tabela14[[#This Row],[TtAlunos_Básico]]+Tabela14[[#This Row],[TtAlunos_Secundário_CCH]]+Tabela14[[#This Row],[TtAlunos_Secundário_prof]]</f>
        <v>507</v>
      </c>
      <c r="Q140" s="118">
        <f>Tabela14[[#This Row],[COF_MUN]]/Tabela14[[#This Row],[Total de Alunos]]*Tabela14[[#This Row],[TtAlunos_Básico]]</f>
        <v>259943.97345167652</v>
      </c>
      <c r="R140" s="119">
        <f>Tabela14[[#This Row],[COF_NUTSIII]]/Tabela14[[#This Row],[Total de Alunos]]*Tabela14[[#This Row],[TtAlunos_Básico]]</f>
        <v>175270.83287091827</v>
      </c>
      <c r="S140" s="120">
        <f>Tabela14[[#This Row],[COF_NUTSIII+MUN]]/Tabela14[[#This Row],[Total de Alunos]]*Tabela14[[#This Row],[TtAlunos_Básico]]</f>
        <v>435214.80632259476</v>
      </c>
      <c r="T140" s="119">
        <f>Tabela14[[#This Row],[COF_MUN]]/Tabela14[[#This Row],[Total de Alunos]]*Tabela14[[#This Row],[TtAlunos_Secundário_CCH]]</f>
        <v>60404.735345167654</v>
      </c>
      <c r="U140" s="119">
        <f>Tabela14[[#This Row],[COF_NUTSIII]]/Tabela14[[#This Row],[Total de Alunos]]*Tabela14[[#This Row],[TtAlunos_Secundário_CCH]]</f>
        <v>40728.731398202937</v>
      </c>
      <c r="V140" s="120">
        <f>Tabela14[[#This Row],[COF_NUTSIII+MUN]]/Tabela14[[#This Row],[Total de Alunos]]*Tabela14[[#This Row],[TtAlunos_Secundário_CCH]]</f>
        <v>101133.46674337059</v>
      </c>
      <c r="W140" s="119">
        <f>Tabela14[[#This Row],[COF_MUN]]/Tabela14[[#This Row],[Total de Alunos]]*Tabela14[[#This Row],[TtAlunos_Secundário_prof]]</f>
        <v>23754.67120315582</v>
      </c>
      <c r="X140" s="119">
        <f>Tabela14[[#This Row],[COF_NUTSIII]]/Tabela14[[#This Row],[Total de Alunos]]*Tabela14[[#This Row],[TtAlunos_Secundário_prof]]</f>
        <v>16016.916841989918</v>
      </c>
      <c r="Y140" s="120">
        <f>Tabela14[[#This Row],[COF_NUTSIII+MUN]]/Tabela14[[#This Row],[Total de Alunos]]*Tabela14[[#This Row],[TtAlunos_Secundário_prof]]</f>
        <v>39771.588045145734</v>
      </c>
    </row>
    <row r="141" spans="1:25" x14ac:dyDescent="0.3">
      <c r="A141" s="76">
        <v>407</v>
      </c>
      <c r="B141" s="76" t="s">
        <v>350</v>
      </c>
      <c r="C141" s="76" t="s">
        <v>353</v>
      </c>
      <c r="D141" s="76" t="s">
        <v>408</v>
      </c>
      <c r="E141" s="76" t="s">
        <v>409</v>
      </c>
      <c r="F141" s="76" t="s">
        <v>339</v>
      </c>
      <c r="G141" s="76" t="s">
        <v>298</v>
      </c>
      <c r="H141" s="76" t="s">
        <v>515</v>
      </c>
      <c r="I141" s="76" t="s">
        <v>621</v>
      </c>
      <c r="J141" s="118">
        <v>341022.98</v>
      </c>
      <c r="K141" s="119">
        <v>232016.48111111112</v>
      </c>
      <c r="L141" s="120">
        <f>Tabela14[[#This Row],[COF_MUN]]+Tabela14[[#This Row],[COF_NUTSIII]]</f>
        <v>573039.4611111111</v>
      </c>
      <c r="M141" s="129">
        <v>1529</v>
      </c>
      <c r="N141" s="129">
        <v>345</v>
      </c>
      <c r="O141" s="129">
        <v>338</v>
      </c>
      <c r="P141" s="130">
        <f>Tabela14[[#This Row],[TtAlunos_Básico]]+Tabela14[[#This Row],[TtAlunos_Secundário_CCH]]+Tabela14[[#This Row],[TtAlunos_Secundário_prof]]</f>
        <v>2212</v>
      </c>
      <c r="Q141" s="118">
        <f>Tabela14[[#This Row],[COF_MUN]]/Tabela14[[#This Row],[Total de Alunos]]*Tabela14[[#This Row],[TtAlunos_Básico]]</f>
        <v>235725.19729656418</v>
      </c>
      <c r="R141" s="119">
        <f>Tabela14[[#This Row],[COF_NUTSIII]]/Tabela14[[#This Row],[Total de Alunos]]*Tabela14[[#This Row],[TtAlunos_Básico]]</f>
        <v>160376.67252210167</v>
      </c>
      <c r="S141" s="120">
        <f>Tabela14[[#This Row],[COF_NUTSIII+MUN]]/Tabela14[[#This Row],[Total de Alunos]]*Tabela14[[#This Row],[TtAlunos_Básico]]</f>
        <v>396101.8698186659</v>
      </c>
      <c r="T141" s="119">
        <f>Tabela14[[#This Row],[COF_MUN]]/Tabela14[[#This Row],[Total de Alunos]]*Tabela14[[#This Row],[TtAlunos_Secundário_CCH]]</f>
        <v>53188.48467450271</v>
      </c>
      <c r="U141" s="119">
        <f>Tabela14[[#This Row],[COF_NUTSIII]]/Tabela14[[#This Row],[Total de Alunos]]*Tabela14[[#This Row],[TtAlunos_Secundário_CCH]]</f>
        <v>36187.018979807115</v>
      </c>
      <c r="V141" s="120">
        <f>Tabela14[[#This Row],[COF_NUTSIII+MUN]]/Tabela14[[#This Row],[Total de Alunos]]*Tabela14[[#This Row],[TtAlunos_Secundário_CCH]]</f>
        <v>89375.503654309825</v>
      </c>
      <c r="W141" s="119">
        <f>Tabela14[[#This Row],[COF_MUN]]/Tabela14[[#This Row],[Total de Alunos]]*Tabela14[[#This Row],[TtAlunos_Secundário_prof]]</f>
        <v>52109.298028933088</v>
      </c>
      <c r="X141" s="119">
        <f>Tabela14[[#This Row],[COF_NUTSIII]]/Tabela14[[#This Row],[Total de Alunos]]*Tabela14[[#This Row],[TtAlunos_Secundário_prof]]</f>
        <v>35452.789609202337</v>
      </c>
      <c r="Y141" s="120">
        <f>Tabela14[[#This Row],[COF_NUTSIII+MUN]]/Tabela14[[#This Row],[Total de Alunos]]*Tabela14[[#This Row],[TtAlunos_Secundário_prof]]</f>
        <v>87562.087638135432</v>
      </c>
    </row>
    <row r="142" spans="1:25" x14ac:dyDescent="0.3">
      <c r="A142" s="76">
        <v>408</v>
      </c>
      <c r="B142" s="76" t="s">
        <v>350</v>
      </c>
      <c r="C142" s="76" t="s">
        <v>353</v>
      </c>
      <c r="D142" s="76" t="s">
        <v>408</v>
      </c>
      <c r="E142" s="76" t="s">
        <v>409</v>
      </c>
      <c r="F142" s="76" t="s">
        <v>339</v>
      </c>
      <c r="G142" s="76" t="s">
        <v>298</v>
      </c>
      <c r="H142" s="76" t="s">
        <v>515</v>
      </c>
      <c r="I142" s="76" t="s">
        <v>622</v>
      </c>
      <c r="J142" s="118">
        <v>333418.45</v>
      </c>
      <c r="K142" s="119">
        <v>232016.48111111112</v>
      </c>
      <c r="L142" s="120">
        <f>Tabela14[[#This Row],[COF_MUN]]+Tabela14[[#This Row],[COF_NUTSIII]]</f>
        <v>565434.93111111107</v>
      </c>
      <c r="M142" s="129">
        <v>461</v>
      </c>
      <c r="N142" s="129">
        <v>92</v>
      </c>
      <c r="O142" s="129">
        <v>35</v>
      </c>
      <c r="P142" s="130">
        <f>Tabela14[[#This Row],[TtAlunos_Básico]]+Tabela14[[#This Row],[TtAlunos_Secundário_CCH]]+Tabela14[[#This Row],[TtAlunos_Secundário_prof]]</f>
        <v>588</v>
      </c>
      <c r="Q142" s="118">
        <f>Tabela14[[#This Row],[COF_MUN]]/Tabela14[[#This Row],[Total de Alunos]]*Tabela14[[#This Row],[TtAlunos_Básico]]</f>
        <v>261404.60110544218</v>
      </c>
      <c r="R142" s="119">
        <f>Tabela14[[#This Row],[COF_NUTSIII]]/Tabela14[[#This Row],[Total de Alunos]]*Tabela14[[#This Row],[TtAlunos_Básico]]</f>
        <v>181904.07787792897</v>
      </c>
      <c r="S142" s="120">
        <f>Tabela14[[#This Row],[COF_NUTSIII+MUN]]/Tabela14[[#This Row],[Total de Alunos]]*Tabela14[[#This Row],[TtAlunos_Básico]]</f>
        <v>443308.67898337112</v>
      </c>
      <c r="T142" s="119">
        <f>Tabela14[[#This Row],[COF_MUN]]/Tabela14[[#This Row],[Total de Alunos]]*Tabela14[[#This Row],[TtAlunos_Secundário_CCH]]</f>
        <v>52167.512585034019</v>
      </c>
      <c r="U142" s="119">
        <f>Tabela14[[#This Row],[COF_NUTSIII]]/Tabela14[[#This Row],[Total de Alunos]]*Tabela14[[#This Row],[TtAlunos_Secundário_CCH]]</f>
        <v>36301.898405139837</v>
      </c>
      <c r="V142" s="120">
        <f>Tabela14[[#This Row],[COF_NUTSIII+MUN]]/Tabela14[[#This Row],[Total de Alunos]]*Tabela14[[#This Row],[TtAlunos_Secundário_CCH]]</f>
        <v>88469.410990173841</v>
      </c>
      <c r="W142" s="119">
        <f>Tabela14[[#This Row],[COF_MUN]]/Tabela14[[#This Row],[Total de Alunos]]*Tabela14[[#This Row],[TtAlunos_Secundário_prof]]</f>
        <v>19846.336309523813</v>
      </c>
      <c r="X142" s="119">
        <f>Tabela14[[#This Row],[COF_NUTSIII]]/Tabela14[[#This Row],[Total de Alunos]]*Tabela14[[#This Row],[TtAlunos_Secundário_prof]]</f>
        <v>13810.504828042329</v>
      </c>
      <c r="Y142" s="120">
        <f>Tabela14[[#This Row],[COF_NUTSIII+MUN]]/Tabela14[[#This Row],[Total de Alunos]]*Tabela14[[#This Row],[TtAlunos_Secundário_prof]]</f>
        <v>33656.841137566138</v>
      </c>
    </row>
    <row r="143" spans="1:25" x14ac:dyDescent="0.3">
      <c r="A143" s="76">
        <v>1807</v>
      </c>
      <c r="B143" s="76" t="s">
        <v>350</v>
      </c>
      <c r="C143" s="76" t="s">
        <v>353</v>
      </c>
      <c r="D143" s="76" t="s">
        <v>408</v>
      </c>
      <c r="E143" s="76" t="s">
        <v>409</v>
      </c>
      <c r="F143" s="76" t="s">
        <v>331</v>
      </c>
      <c r="G143" s="76" t="s">
        <v>301</v>
      </c>
      <c r="H143" s="76" t="s">
        <v>513</v>
      </c>
      <c r="I143" s="76" t="s">
        <v>520</v>
      </c>
      <c r="J143" s="118">
        <v>336715.83</v>
      </c>
      <c r="K143" s="119">
        <v>11835.449999999999</v>
      </c>
      <c r="L143" s="120">
        <f>Tabela14[[#This Row],[COF_MUN]]+Tabela14[[#This Row],[COF_NUTSIII]]</f>
        <v>348551.28</v>
      </c>
      <c r="M143" s="129">
        <v>719</v>
      </c>
      <c r="N143" s="129">
        <v>209</v>
      </c>
      <c r="O143" s="129">
        <v>177</v>
      </c>
      <c r="P143" s="130">
        <f>Tabela14[[#This Row],[TtAlunos_Básico]]+Tabela14[[#This Row],[TtAlunos_Secundário_CCH]]+Tabela14[[#This Row],[TtAlunos_Secundário_prof]]</f>
        <v>1105</v>
      </c>
      <c r="Q143" s="118">
        <f>Tabela14[[#This Row],[COF_MUN]]/Tabela14[[#This Row],[Total de Alunos]]*Tabela14[[#This Row],[TtAlunos_Básico]]</f>
        <v>219093.8296561086</v>
      </c>
      <c r="R143" s="119">
        <f>Tabela14[[#This Row],[COF_NUTSIII]]/Tabela14[[#This Row],[Total de Alunos]]*Tabela14[[#This Row],[TtAlunos_Básico]]</f>
        <v>7701.0756108597279</v>
      </c>
      <c r="S143" s="120">
        <f>Tabela14[[#This Row],[COF_NUTSIII+MUN]]/Tabela14[[#This Row],[Total de Alunos]]*Tabela14[[#This Row],[TtAlunos_Básico]]</f>
        <v>226794.90526696836</v>
      </c>
      <c r="T143" s="119">
        <f>Tabela14[[#This Row],[COF_MUN]]/Tabela14[[#This Row],[Total de Alunos]]*Tabela14[[#This Row],[TtAlunos_Secundário_CCH]]</f>
        <v>63686.523502262447</v>
      </c>
      <c r="U143" s="119">
        <f>Tabela14[[#This Row],[COF_NUTSIII]]/Tabela14[[#This Row],[Total de Alunos]]*Tabela14[[#This Row],[TtAlunos_Secundário_CCH]]</f>
        <v>2238.560226244344</v>
      </c>
      <c r="V143" s="120">
        <f>Tabela14[[#This Row],[COF_NUTSIII+MUN]]/Tabela14[[#This Row],[Total de Alunos]]*Tabela14[[#This Row],[TtAlunos_Secundário_CCH]]</f>
        <v>65925.083728506797</v>
      </c>
      <c r="W143" s="119">
        <f>Tabela14[[#This Row],[COF_MUN]]/Tabela14[[#This Row],[Total de Alunos]]*Tabela14[[#This Row],[TtAlunos_Secundário_prof]]</f>
        <v>53935.476841628966</v>
      </c>
      <c r="X143" s="119">
        <f>Tabela14[[#This Row],[COF_NUTSIII]]/Tabela14[[#This Row],[Total de Alunos]]*Tabela14[[#This Row],[TtAlunos_Secundário_prof]]</f>
        <v>1895.8141628959274</v>
      </c>
      <c r="Y143" s="120">
        <f>Tabela14[[#This Row],[COF_NUTSIII+MUN]]/Tabela14[[#This Row],[Total de Alunos]]*Tabela14[[#This Row],[TtAlunos_Secundário_prof]]</f>
        <v>55831.291004524894</v>
      </c>
    </row>
    <row r="144" spans="1:25" x14ac:dyDescent="0.3">
      <c r="A144" s="76">
        <v>1506</v>
      </c>
      <c r="B144" s="76" t="s">
        <v>350</v>
      </c>
      <c r="C144" s="76" t="s">
        <v>353</v>
      </c>
      <c r="D144" s="76" t="s">
        <v>427</v>
      </c>
      <c r="E144" s="76" t="s">
        <v>428</v>
      </c>
      <c r="F144" s="76" t="s">
        <v>324</v>
      </c>
      <c r="G144" s="76">
        <v>170</v>
      </c>
      <c r="H144" s="76" t="s">
        <v>370</v>
      </c>
      <c r="I144" s="76" t="s">
        <v>436</v>
      </c>
      <c r="J144" s="118">
        <v>108907.01</v>
      </c>
      <c r="K144" s="119">
        <v>0</v>
      </c>
      <c r="L144" s="120">
        <f>Tabela14[[#This Row],[COF_MUN]]+Tabela14[[#This Row],[COF_NUTSIII]]</f>
        <v>108907.01</v>
      </c>
      <c r="M144" s="129">
        <v>6213</v>
      </c>
      <c r="N144" s="129">
        <v>637</v>
      </c>
      <c r="O144" s="129">
        <v>895</v>
      </c>
      <c r="P144" s="130">
        <f>Tabela14[[#This Row],[TtAlunos_Básico]]+Tabela14[[#This Row],[TtAlunos_Secundário_CCH]]+Tabela14[[#This Row],[TtAlunos_Secundário_prof]]</f>
        <v>7745</v>
      </c>
      <c r="Q144" s="118">
        <f>Tabela14[[#This Row],[COF_MUN]]/Tabela14[[#This Row],[Total de Alunos]]*Tabela14[[#This Row],[TtAlunos_Básico]]</f>
        <v>87364.655020012899</v>
      </c>
      <c r="R144" s="119">
        <f>Tabela14[[#This Row],[COF_NUTSIII]]/Tabela14[[#This Row],[Total de Alunos]]*Tabela14[[#This Row],[TtAlunos_Básico]]</f>
        <v>0</v>
      </c>
      <c r="S144" s="120">
        <f>Tabela14[[#This Row],[COF_NUTSIII+MUN]]/Tabela14[[#This Row],[Total de Alunos]]*Tabela14[[#This Row],[TtAlunos_Básico]]</f>
        <v>87364.655020012899</v>
      </c>
      <c r="T144" s="119">
        <f>Tabela14[[#This Row],[COF_MUN]]/Tabela14[[#This Row],[Total de Alunos]]*Tabela14[[#This Row],[TtAlunos_Secundário_CCH]]</f>
        <v>8957.2324557779211</v>
      </c>
      <c r="U144" s="119">
        <f>Tabela14[[#This Row],[COF_NUTSIII]]/Tabela14[[#This Row],[Total de Alunos]]*Tabela14[[#This Row],[TtAlunos_Secundário_CCH]]</f>
        <v>0</v>
      </c>
      <c r="V144" s="120">
        <f>Tabela14[[#This Row],[COF_NUTSIII+MUN]]/Tabela14[[#This Row],[Total de Alunos]]*Tabela14[[#This Row],[TtAlunos_Secundário_CCH]]</f>
        <v>8957.2324557779211</v>
      </c>
      <c r="W144" s="119">
        <f>Tabela14[[#This Row],[COF_MUN]]/Tabela14[[#This Row],[Total de Alunos]]*Tabela14[[#This Row],[TtAlunos_Secundário_prof]]</f>
        <v>12585.122524209166</v>
      </c>
      <c r="X144" s="119">
        <f>Tabela14[[#This Row],[COF_NUTSIII]]/Tabela14[[#This Row],[Total de Alunos]]*Tabela14[[#This Row],[TtAlunos_Secundário_prof]]</f>
        <v>0</v>
      </c>
      <c r="Y144" s="120">
        <f>Tabela14[[#This Row],[COF_NUTSIII+MUN]]/Tabela14[[#This Row],[Total de Alunos]]*Tabela14[[#This Row],[TtAlunos_Secundário_prof]]</f>
        <v>12585.122524209166</v>
      </c>
    </row>
    <row r="145" spans="1:25" x14ac:dyDescent="0.3">
      <c r="A145" s="76">
        <v>1604</v>
      </c>
      <c r="B145" s="76" t="s">
        <v>350</v>
      </c>
      <c r="C145" s="76" t="s">
        <v>353</v>
      </c>
      <c r="D145" s="76" t="s">
        <v>408</v>
      </c>
      <c r="E145" s="76" t="s">
        <v>409</v>
      </c>
      <c r="F145" s="76" t="s">
        <v>29</v>
      </c>
      <c r="G145" s="76">
        <v>111</v>
      </c>
      <c r="H145" s="76" t="s">
        <v>410</v>
      </c>
      <c r="I145" s="76" t="s">
        <v>414</v>
      </c>
      <c r="J145" s="118">
        <v>282126.59000000003</v>
      </c>
      <c r="K145" s="119">
        <v>52435.949000000001</v>
      </c>
      <c r="L145" s="120">
        <f>Tabela14[[#This Row],[COF_MUN]]+Tabela14[[#This Row],[COF_NUTSIII]]</f>
        <v>334562.53900000005</v>
      </c>
      <c r="M145" s="129">
        <v>1099</v>
      </c>
      <c r="N145" s="129">
        <v>301</v>
      </c>
      <c r="O145" s="129">
        <v>272</v>
      </c>
      <c r="P145" s="130">
        <f>Tabela14[[#This Row],[TtAlunos_Básico]]+Tabela14[[#This Row],[TtAlunos_Secundário_CCH]]+Tabela14[[#This Row],[TtAlunos_Secundário_prof]]</f>
        <v>1672</v>
      </c>
      <c r="Q145" s="118">
        <f>Tabela14[[#This Row],[COF_MUN]]/Tabela14[[#This Row],[Total de Alunos]]*Tabela14[[#This Row],[TtAlunos_Básico]]</f>
        <v>185440.8626854067</v>
      </c>
      <c r="R145" s="119">
        <f>Tabela14[[#This Row],[COF_NUTSIII]]/Tabela14[[#This Row],[Total de Alunos]]*Tabela14[[#This Row],[TtAlunos_Básico]]</f>
        <v>34465.973654904308</v>
      </c>
      <c r="S145" s="120">
        <f>Tabela14[[#This Row],[COF_NUTSIII+MUN]]/Tabela14[[#This Row],[Total de Alunos]]*Tabela14[[#This Row],[TtAlunos_Básico]]</f>
        <v>219906.83634031104</v>
      </c>
      <c r="T145" s="119">
        <f>Tabela14[[#This Row],[COF_MUN]]/Tabela14[[#This Row],[Total de Alunos]]*Tabela14[[#This Row],[TtAlunos_Secundário_CCH]]</f>
        <v>50789.535639952155</v>
      </c>
      <c r="U145" s="119">
        <f>Tabela14[[#This Row],[COF_NUTSIII]]/Tabela14[[#This Row],[Total de Alunos]]*Tabela14[[#This Row],[TtAlunos_Secundário_CCH]]</f>
        <v>9439.7252685406693</v>
      </c>
      <c r="V145" s="120">
        <f>Tabela14[[#This Row],[COF_NUTSIII+MUN]]/Tabela14[[#This Row],[Total de Alunos]]*Tabela14[[#This Row],[TtAlunos_Secundário_CCH]]</f>
        <v>60229.260908492834</v>
      </c>
      <c r="W145" s="119">
        <f>Tabela14[[#This Row],[COF_MUN]]/Tabela14[[#This Row],[Total de Alunos]]*Tabela14[[#This Row],[TtAlunos_Secundário_prof]]</f>
        <v>45896.191674641152</v>
      </c>
      <c r="X145" s="119">
        <f>Tabela14[[#This Row],[COF_NUTSIII]]/Tabela14[[#This Row],[Total de Alunos]]*Tabela14[[#This Row],[TtAlunos_Secundário_prof]]</f>
        <v>8530.250076555023</v>
      </c>
      <c r="Y145" s="120">
        <f>Tabela14[[#This Row],[COF_NUTSIII+MUN]]/Tabela14[[#This Row],[Total de Alunos]]*Tabela14[[#This Row],[TtAlunos_Secundário_prof]]</f>
        <v>54426.44175119618</v>
      </c>
    </row>
    <row r="146" spans="1:25" x14ac:dyDescent="0.3">
      <c r="A146" s="76">
        <v>809</v>
      </c>
      <c r="B146" s="76" t="s">
        <v>350</v>
      </c>
      <c r="C146" s="76" t="s">
        <v>353</v>
      </c>
      <c r="D146" s="76" t="s">
        <v>321</v>
      </c>
      <c r="E146" s="76" t="s">
        <v>377</v>
      </c>
      <c r="F146" s="76" t="s">
        <v>321</v>
      </c>
      <c r="G146" s="76">
        <v>150</v>
      </c>
      <c r="H146" s="76" t="s">
        <v>378</v>
      </c>
      <c r="I146" s="76" t="s">
        <v>385</v>
      </c>
      <c r="J146" s="118">
        <v>0</v>
      </c>
      <c r="K146" s="119">
        <v>0</v>
      </c>
      <c r="L146" s="120">
        <f>Tabela14[[#This Row],[COF_MUN]]+Tabela14[[#This Row],[COF_NUTSIII]]</f>
        <v>0</v>
      </c>
      <c r="M146" s="129">
        <v>342</v>
      </c>
      <c r="N146" s="129"/>
      <c r="O146" s="129"/>
      <c r="P146" s="130">
        <f>Tabela14[[#This Row],[TtAlunos_Básico]]+Tabela14[[#This Row],[TtAlunos_Secundário_CCH]]+Tabela14[[#This Row],[TtAlunos_Secundário_prof]]</f>
        <v>342</v>
      </c>
      <c r="Q146" s="118">
        <f>Tabela14[[#This Row],[COF_MUN]]/Tabela14[[#This Row],[Total de Alunos]]*Tabela14[[#This Row],[TtAlunos_Básico]]</f>
        <v>0</v>
      </c>
      <c r="R146" s="119">
        <f>Tabela14[[#This Row],[COF_NUTSIII]]/Tabela14[[#This Row],[Total de Alunos]]*Tabela14[[#This Row],[TtAlunos_Básico]]</f>
        <v>0</v>
      </c>
      <c r="S146" s="120">
        <f>Tabela14[[#This Row],[COF_NUTSIII+MUN]]/Tabela14[[#This Row],[Total de Alunos]]*Tabela14[[#This Row],[TtAlunos_Básico]]</f>
        <v>0</v>
      </c>
      <c r="T146" s="119">
        <f>Tabela14[[#This Row],[COF_MUN]]/Tabela14[[#This Row],[Total de Alunos]]*Tabela14[[#This Row],[TtAlunos_Secundário_CCH]]</f>
        <v>0</v>
      </c>
      <c r="U146" s="119">
        <f>Tabela14[[#This Row],[COF_NUTSIII]]/Tabela14[[#This Row],[Total de Alunos]]*Tabela14[[#This Row],[TtAlunos_Secundário_CCH]]</f>
        <v>0</v>
      </c>
      <c r="V146" s="120">
        <f>Tabela14[[#This Row],[COF_NUTSIII+MUN]]/Tabela14[[#This Row],[Total de Alunos]]*Tabela14[[#This Row],[TtAlunos_Secundário_CCH]]</f>
        <v>0</v>
      </c>
      <c r="W146" s="119">
        <f>Tabela14[[#This Row],[COF_MUN]]/Tabela14[[#This Row],[Total de Alunos]]*Tabela14[[#This Row],[TtAlunos_Secundário_prof]]</f>
        <v>0</v>
      </c>
      <c r="X146" s="119">
        <f>Tabela14[[#This Row],[COF_NUTSIII]]/Tabela14[[#This Row],[Total de Alunos]]*Tabela14[[#This Row],[TtAlunos_Secundário_prof]]</f>
        <v>0</v>
      </c>
      <c r="Y146" s="120">
        <f>Tabela14[[#This Row],[COF_NUTSIII+MUN]]/Tabela14[[#This Row],[Total de Alunos]]*Tabela14[[#This Row],[TtAlunos_Secundário_prof]]</f>
        <v>0</v>
      </c>
    </row>
    <row r="147" spans="1:25" x14ac:dyDescent="0.3">
      <c r="A147" s="76">
        <v>1705</v>
      </c>
      <c r="B147" s="76" t="s">
        <v>350</v>
      </c>
      <c r="C147" s="76" t="s">
        <v>353</v>
      </c>
      <c r="D147" s="76" t="s">
        <v>408</v>
      </c>
      <c r="E147" s="76" t="s">
        <v>409</v>
      </c>
      <c r="F147" s="76" t="s">
        <v>326</v>
      </c>
      <c r="G147" s="76">
        <v>119</v>
      </c>
      <c r="H147" s="76" t="s">
        <v>420</v>
      </c>
      <c r="I147" s="76" t="s">
        <v>467</v>
      </c>
      <c r="J147" s="118">
        <v>168210.38</v>
      </c>
      <c r="K147" s="119">
        <v>425629.25624999998</v>
      </c>
      <c r="L147" s="120">
        <f>Tabela14[[#This Row],[COF_MUN]]+Tabela14[[#This Row],[COF_NUTSIII]]</f>
        <v>593839.63624999998</v>
      </c>
      <c r="M147" s="129">
        <v>471</v>
      </c>
      <c r="N147" s="129">
        <v>108</v>
      </c>
      <c r="O147" s="129">
        <v>97</v>
      </c>
      <c r="P147" s="130">
        <f>Tabela14[[#This Row],[TtAlunos_Básico]]+Tabela14[[#This Row],[TtAlunos_Secundário_CCH]]+Tabela14[[#This Row],[TtAlunos_Secundário_prof]]</f>
        <v>676</v>
      </c>
      <c r="Q147" s="118">
        <f>Tabela14[[#This Row],[COF_MUN]]/Tabela14[[#This Row],[Total de Alunos]]*Tabela14[[#This Row],[TtAlunos_Básico]]</f>
        <v>117199.83576923078</v>
      </c>
      <c r="R147" s="119">
        <f>Tabela14[[#This Row],[COF_NUTSIII]]/Tabela14[[#This Row],[Total de Alunos]]*Tabela14[[#This Row],[TtAlunos_Básico]]</f>
        <v>296555.29540495563</v>
      </c>
      <c r="S147" s="120">
        <f>Tabela14[[#This Row],[COF_NUTSIII+MUN]]/Tabela14[[#This Row],[Total de Alunos]]*Tabela14[[#This Row],[TtAlunos_Básico]]</f>
        <v>413755.13117418642</v>
      </c>
      <c r="T147" s="119">
        <f>Tabela14[[#This Row],[COF_MUN]]/Tabela14[[#This Row],[Total de Alunos]]*Tabela14[[#This Row],[TtAlunos_Secundário_CCH]]</f>
        <v>26873.847692307692</v>
      </c>
      <c r="U147" s="119">
        <f>Tabela14[[#This Row],[COF_NUTSIII]]/Tabela14[[#This Row],[Total de Alunos]]*Tabela14[[#This Row],[TtAlunos_Secundário_CCH]]</f>
        <v>67999.940347633135</v>
      </c>
      <c r="V147" s="120">
        <f>Tabela14[[#This Row],[COF_NUTSIII+MUN]]/Tabela14[[#This Row],[Total de Alunos]]*Tabela14[[#This Row],[TtAlunos_Secundário_CCH]]</f>
        <v>94873.788039940831</v>
      </c>
      <c r="W147" s="119">
        <f>Tabela14[[#This Row],[COF_MUN]]/Tabela14[[#This Row],[Total de Alunos]]*Tabela14[[#This Row],[TtAlunos_Secundário_prof]]</f>
        <v>24136.69653846154</v>
      </c>
      <c r="X147" s="119">
        <f>Tabela14[[#This Row],[COF_NUTSIII]]/Tabela14[[#This Row],[Total de Alunos]]*Tabela14[[#This Row],[TtAlunos_Secundário_prof]]</f>
        <v>61074.020497411242</v>
      </c>
      <c r="Y147" s="120">
        <f>Tabela14[[#This Row],[COF_NUTSIII+MUN]]/Tabela14[[#This Row],[Total de Alunos]]*Tabela14[[#This Row],[TtAlunos_Secundário_prof]]</f>
        <v>85210.717035872789</v>
      </c>
    </row>
    <row r="148" spans="1:25" x14ac:dyDescent="0.3">
      <c r="A148" s="76">
        <v>1211</v>
      </c>
      <c r="B148" s="76" t="s">
        <v>350</v>
      </c>
      <c r="C148" s="76" t="s">
        <v>353</v>
      </c>
      <c r="D148" s="76" t="s">
        <v>354</v>
      </c>
      <c r="E148" s="76" t="s">
        <v>355</v>
      </c>
      <c r="F148" s="76" t="s">
        <v>322</v>
      </c>
      <c r="G148" s="76">
        <v>186</v>
      </c>
      <c r="H148" s="76" t="s">
        <v>393</v>
      </c>
      <c r="I148" s="76" t="s">
        <v>404</v>
      </c>
      <c r="J148" s="118">
        <v>0</v>
      </c>
      <c r="K148" s="119">
        <v>30017.989999999998</v>
      </c>
      <c r="L148" s="120">
        <f>Tabela14[[#This Row],[COF_MUN]]+Tabela14[[#This Row],[COF_NUTSIII]]</f>
        <v>30017.989999999998</v>
      </c>
      <c r="M148" s="129">
        <v>265</v>
      </c>
      <c r="N148" s="129"/>
      <c r="O148" s="129"/>
      <c r="P148" s="130">
        <f>Tabela14[[#This Row],[TtAlunos_Básico]]+Tabela14[[#This Row],[TtAlunos_Secundário_CCH]]+Tabela14[[#This Row],[TtAlunos_Secundário_prof]]</f>
        <v>265</v>
      </c>
      <c r="Q148" s="118">
        <f>Tabela14[[#This Row],[COF_MUN]]/Tabela14[[#This Row],[Total de Alunos]]*Tabela14[[#This Row],[TtAlunos_Básico]]</f>
        <v>0</v>
      </c>
      <c r="R148" s="119">
        <f>Tabela14[[#This Row],[COF_NUTSIII]]/Tabela14[[#This Row],[Total de Alunos]]*Tabela14[[#This Row],[TtAlunos_Básico]]</f>
        <v>30017.989999999998</v>
      </c>
      <c r="S148" s="120">
        <f>Tabela14[[#This Row],[COF_NUTSIII+MUN]]/Tabela14[[#This Row],[Total de Alunos]]*Tabela14[[#This Row],[TtAlunos_Básico]]</f>
        <v>30017.989999999998</v>
      </c>
      <c r="T148" s="119">
        <f>Tabela14[[#This Row],[COF_MUN]]/Tabela14[[#This Row],[Total de Alunos]]*Tabela14[[#This Row],[TtAlunos_Secundário_CCH]]</f>
        <v>0</v>
      </c>
      <c r="U148" s="119">
        <f>Tabela14[[#This Row],[COF_NUTSIII]]/Tabela14[[#This Row],[Total de Alunos]]*Tabela14[[#This Row],[TtAlunos_Secundário_CCH]]</f>
        <v>0</v>
      </c>
      <c r="V148" s="120">
        <f>Tabela14[[#This Row],[COF_NUTSIII+MUN]]/Tabela14[[#This Row],[Total de Alunos]]*Tabela14[[#This Row],[TtAlunos_Secundário_CCH]]</f>
        <v>0</v>
      </c>
      <c r="W148" s="119">
        <f>Tabela14[[#This Row],[COF_MUN]]/Tabela14[[#This Row],[Total de Alunos]]*Tabela14[[#This Row],[TtAlunos_Secundário_prof]]</f>
        <v>0</v>
      </c>
      <c r="X148" s="119">
        <f>Tabela14[[#This Row],[COF_NUTSIII]]/Tabela14[[#This Row],[Total de Alunos]]*Tabela14[[#This Row],[TtAlunos_Secundário_prof]]</f>
        <v>0</v>
      </c>
      <c r="Y148" s="120">
        <f>Tabela14[[#This Row],[COF_NUTSIII+MUN]]/Tabela14[[#This Row],[Total de Alunos]]*Tabela14[[#This Row],[TtAlunos_Secundário_prof]]</f>
        <v>0</v>
      </c>
    </row>
    <row r="149" spans="1:25" x14ac:dyDescent="0.3">
      <c r="A149" s="76">
        <v>1706</v>
      </c>
      <c r="B149" s="76" t="s">
        <v>350</v>
      </c>
      <c r="C149" s="76" t="s">
        <v>353</v>
      </c>
      <c r="D149" s="76" t="s">
        <v>408</v>
      </c>
      <c r="E149" s="76" t="s">
        <v>409</v>
      </c>
      <c r="F149" s="76" t="s">
        <v>323</v>
      </c>
      <c r="G149" s="76" t="s">
        <v>300</v>
      </c>
      <c r="H149" s="76" t="s">
        <v>420</v>
      </c>
      <c r="I149" s="76" t="s">
        <v>423</v>
      </c>
      <c r="J149" s="118">
        <v>765613.18</v>
      </c>
      <c r="K149" s="119">
        <v>29750</v>
      </c>
      <c r="L149" s="120">
        <f>Tabela14[[#This Row],[COF_MUN]]+Tabela14[[#This Row],[COF_NUTSIII]]</f>
        <v>795363.18</v>
      </c>
      <c r="M149" s="129">
        <v>489</v>
      </c>
      <c r="N149" s="129">
        <v>113</v>
      </c>
      <c r="O149" s="129">
        <v>61</v>
      </c>
      <c r="P149" s="130">
        <f>Tabela14[[#This Row],[TtAlunos_Básico]]+Tabela14[[#This Row],[TtAlunos_Secundário_CCH]]+Tabela14[[#This Row],[TtAlunos_Secundário_prof]]</f>
        <v>663</v>
      </c>
      <c r="Q149" s="118">
        <f>Tabela14[[#This Row],[COF_MUN]]/Tabela14[[#This Row],[Total de Alunos]]*Tabela14[[#This Row],[TtAlunos_Básico]]</f>
        <v>564683.02416289598</v>
      </c>
      <c r="R149" s="119">
        <f>Tabela14[[#This Row],[COF_NUTSIII]]/Tabela14[[#This Row],[Total de Alunos]]*Tabela14[[#This Row],[TtAlunos_Básico]]</f>
        <v>21942.307692307691</v>
      </c>
      <c r="S149" s="120">
        <f>Tabela14[[#This Row],[COF_NUTSIII+MUN]]/Tabela14[[#This Row],[Total de Alunos]]*Tabela14[[#This Row],[TtAlunos_Básico]]</f>
        <v>586625.33185520372</v>
      </c>
      <c r="T149" s="119">
        <f>Tabela14[[#This Row],[COF_MUN]]/Tabela14[[#This Row],[Total de Alunos]]*Tabela14[[#This Row],[TtAlunos_Secundário_CCH]]</f>
        <v>130489.12419306186</v>
      </c>
      <c r="U149" s="119">
        <f>Tabela14[[#This Row],[COF_NUTSIII]]/Tabela14[[#This Row],[Total de Alunos]]*Tabela14[[#This Row],[TtAlunos_Secundário_CCH]]</f>
        <v>5070.5128205128203</v>
      </c>
      <c r="V149" s="120">
        <f>Tabela14[[#This Row],[COF_NUTSIII+MUN]]/Tabela14[[#This Row],[Total de Alunos]]*Tabela14[[#This Row],[TtAlunos_Secundário_CCH]]</f>
        <v>135559.63701357468</v>
      </c>
      <c r="W149" s="119">
        <f>Tabela14[[#This Row],[COF_MUN]]/Tabela14[[#This Row],[Total de Alunos]]*Tabela14[[#This Row],[TtAlunos_Secundário_prof]]</f>
        <v>70441.031644042247</v>
      </c>
      <c r="X149" s="119">
        <f>Tabela14[[#This Row],[COF_NUTSIII]]/Tabela14[[#This Row],[Total de Alunos]]*Tabela14[[#This Row],[TtAlunos_Secundário_prof]]</f>
        <v>2737.1794871794868</v>
      </c>
      <c r="Y149" s="120">
        <f>Tabela14[[#This Row],[COF_NUTSIII+MUN]]/Tabela14[[#This Row],[Total de Alunos]]*Tabela14[[#This Row],[TtAlunos_Secundário_prof]]</f>
        <v>73178.211131221731</v>
      </c>
    </row>
    <row r="150" spans="1:25" x14ac:dyDescent="0.3">
      <c r="A150" s="76">
        <v>706</v>
      </c>
      <c r="B150" s="76" t="s">
        <v>350</v>
      </c>
      <c r="C150" s="76" t="s">
        <v>353</v>
      </c>
      <c r="D150" s="76" t="s">
        <v>354</v>
      </c>
      <c r="E150" s="76" t="s">
        <v>355</v>
      </c>
      <c r="F150" s="76" t="s">
        <v>319</v>
      </c>
      <c r="G150" s="76">
        <v>187</v>
      </c>
      <c r="H150" s="76" t="s">
        <v>356</v>
      </c>
      <c r="I150" s="76" t="s">
        <v>361</v>
      </c>
      <c r="J150" s="118">
        <v>756384.4</v>
      </c>
      <c r="K150" s="119">
        <v>40190.05071428571</v>
      </c>
      <c r="L150" s="120">
        <f>Tabela14[[#This Row],[COF_MUN]]+Tabela14[[#This Row],[COF_NUTSIII]]</f>
        <v>796574.45071428572</v>
      </c>
      <c r="M150" s="129">
        <v>1138</v>
      </c>
      <c r="N150" s="129">
        <v>264</v>
      </c>
      <c r="O150" s="129">
        <v>66</v>
      </c>
      <c r="P150" s="130">
        <f>Tabela14[[#This Row],[TtAlunos_Básico]]+Tabela14[[#This Row],[TtAlunos_Secundário_CCH]]+Tabela14[[#This Row],[TtAlunos_Secundário_prof]]</f>
        <v>1468</v>
      </c>
      <c r="Q150" s="118">
        <f>Tabela14[[#This Row],[COF_MUN]]/Tabela14[[#This Row],[Total de Alunos]]*Tabela14[[#This Row],[TtAlunos_Básico]]</f>
        <v>586352.48446866486</v>
      </c>
      <c r="R150" s="119">
        <f>Tabela14[[#This Row],[COF_NUTSIII]]/Tabela14[[#This Row],[Total de Alunos]]*Tabela14[[#This Row],[TtAlunos_Básico]]</f>
        <v>31155.502529194237</v>
      </c>
      <c r="S150" s="120">
        <f>Tabela14[[#This Row],[COF_NUTSIII+MUN]]/Tabela14[[#This Row],[Total de Alunos]]*Tabela14[[#This Row],[TtAlunos_Básico]]</f>
        <v>617507.98699785909</v>
      </c>
      <c r="T150" s="119">
        <f>Tabela14[[#This Row],[COF_MUN]]/Tabela14[[#This Row],[Total de Alunos]]*Tabela14[[#This Row],[TtAlunos_Secundário_CCH]]</f>
        <v>136025.53242506812</v>
      </c>
      <c r="U150" s="119">
        <f>Tabela14[[#This Row],[COF_NUTSIII]]/Tabela14[[#This Row],[Total de Alunos]]*Tabela14[[#This Row],[TtAlunos_Secundário_CCH]]</f>
        <v>7227.6385480731797</v>
      </c>
      <c r="V150" s="120">
        <f>Tabela14[[#This Row],[COF_NUTSIII+MUN]]/Tabela14[[#This Row],[Total de Alunos]]*Tabela14[[#This Row],[TtAlunos_Secundário_CCH]]</f>
        <v>143253.1709731413</v>
      </c>
      <c r="W150" s="119">
        <f>Tabela14[[#This Row],[COF_MUN]]/Tabela14[[#This Row],[Total de Alunos]]*Tabela14[[#This Row],[TtAlunos_Secundário_prof]]</f>
        <v>34006.383106267029</v>
      </c>
      <c r="X150" s="119">
        <f>Tabela14[[#This Row],[COF_NUTSIII]]/Tabela14[[#This Row],[Total de Alunos]]*Tabela14[[#This Row],[TtAlunos_Secundário_prof]]</f>
        <v>1806.9096370182949</v>
      </c>
      <c r="Y150" s="120">
        <f>Tabela14[[#This Row],[COF_NUTSIII+MUN]]/Tabela14[[#This Row],[Total de Alunos]]*Tabela14[[#This Row],[TtAlunos_Secundário_prof]]</f>
        <v>35813.292743285325</v>
      </c>
    </row>
    <row r="151" spans="1:25" x14ac:dyDescent="0.3">
      <c r="A151" s="76">
        <v>610</v>
      </c>
      <c r="B151" s="76" t="s">
        <v>350</v>
      </c>
      <c r="C151" s="76" t="s">
        <v>353</v>
      </c>
      <c r="D151" s="76" t="s">
        <v>484</v>
      </c>
      <c r="E151" s="76" t="s">
        <v>485</v>
      </c>
      <c r="F151" s="76" t="s">
        <v>336</v>
      </c>
      <c r="G151" s="76" t="s">
        <v>314</v>
      </c>
      <c r="H151" s="76" t="s">
        <v>579</v>
      </c>
      <c r="I151" s="76" t="s">
        <v>589</v>
      </c>
      <c r="J151" s="118">
        <v>0</v>
      </c>
      <c r="K151" s="119">
        <v>331258.91315789474</v>
      </c>
      <c r="L151" s="120">
        <f>Tabela14[[#This Row],[COF_MUN]]+Tabela14[[#This Row],[COF_NUTSIII]]</f>
        <v>331258.91315789474</v>
      </c>
      <c r="M151" s="129">
        <v>1509</v>
      </c>
      <c r="N151" s="129">
        <v>229</v>
      </c>
      <c r="O151" s="129">
        <v>179</v>
      </c>
      <c r="P151" s="130">
        <f>Tabela14[[#This Row],[TtAlunos_Básico]]+Tabela14[[#This Row],[TtAlunos_Secundário_CCH]]+Tabela14[[#This Row],[TtAlunos_Secundário_prof]]</f>
        <v>1917</v>
      </c>
      <c r="Q151" s="118">
        <f>Tabela14[[#This Row],[COF_MUN]]/Tabela14[[#This Row],[Total de Alunos]]*Tabela14[[#This Row],[TtAlunos_Básico]]</f>
        <v>0</v>
      </c>
      <c r="R151" s="119">
        <f>Tabela14[[#This Row],[COF_NUTSIII]]/Tabela14[[#This Row],[Total de Alunos]]*Tabela14[[#This Row],[TtAlunos_Básico]]</f>
        <v>260756.23367515032</v>
      </c>
      <c r="S151" s="120">
        <f>Tabela14[[#This Row],[COF_NUTSIII+MUN]]/Tabela14[[#This Row],[Total de Alunos]]*Tabela14[[#This Row],[TtAlunos_Básico]]</f>
        <v>260756.23367515032</v>
      </c>
      <c r="T151" s="119">
        <f>Tabela14[[#This Row],[COF_MUN]]/Tabela14[[#This Row],[Total de Alunos]]*Tabela14[[#This Row],[TtAlunos_Secundário_CCH]]</f>
        <v>0</v>
      </c>
      <c r="U151" s="119">
        <f>Tabela14[[#This Row],[COF_NUTSIII]]/Tabela14[[#This Row],[Total de Alunos]]*Tabela14[[#This Row],[TtAlunos_Secundário_CCH]]</f>
        <v>39571.356866540373</v>
      </c>
      <c r="V151" s="120">
        <f>Tabela14[[#This Row],[COF_NUTSIII+MUN]]/Tabela14[[#This Row],[Total de Alunos]]*Tabela14[[#This Row],[TtAlunos_Secundário_CCH]]</f>
        <v>39571.356866540373</v>
      </c>
      <c r="W151" s="119">
        <f>Tabela14[[#This Row],[COF_MUN]]/Tabela14[[#This Row],[Total de Alunos]]*Tabela14[[#This Row],[TtAlunos_Secundário_prof]]</f>
        <v>0</v>
      </c>
      <c r="X151" s="119">
        <f>Tabela14[[#This Row],[COF_NUTSIII]]/Tabela14[[#This Row],[Total de Alunos]]*Tabela14[[#This Row],[TtAlunos_Secundário_prof]]</f>
        <v>30931.322616204048</v>
      </c>
      <c r="Y151" s="120">
        <f>Tabela14[[#This Row],[COF_NUTSIII+MUN]]/Tabela14[[#This Row],[Total de Alunos]]*Tabela14[[#This Row],[TtAlunos_Secundário_prof]]</f>
        <v>30931.322616204048</v>
      </c>
    </row>
    <row r="152" spans="1:25" x14ac:dyDescent="0.3">
      <c r="A152" s="76">
        <v>1507</v>
      </c>
      <c r="B152" s="76" t="s">
        <v>350</v>
      </c>
      <c r="C152" s="76" t="s">
        <v>353</v>
      </c>
      <c r="D152" s="76" t="s">
        <v>427</v>
      </c>
      <c r="E152" s="76" t="s">
        <v>428</v>
      </c>
      <c r="F152" s="76" t="s">
        <v>324</v>
      </c>
      <c r="G152" s="76">
        <v>170</v>
      </c>
      <c r="H152" s="76" t="s">
        <v>370</v>
      </c>
      <c r="I152" s="76" t="s">
        <v>437</v>
      </c>
      <c r="J152" s="118">
        <v>550005.25</v>
      </c>
      <c r="K152" s="119">
        <v>0</v>
      </c>
      <c r="L152" s="120">
        <f>Tabela14[[#This Row],[COF_MUN]]+Tabela14[[#This Row],[COF_NUTSIII]]</f>
        <v>550005.25</v>
      </c>
      <c r="M152" s="129">
        <v>5398</v>
      </c>
      <c r="N152" s="129">
        <v>988</v>
      </c>
      <c r="O152" s="129">
        <v>573</v>
      </c>
      <c r="P152" s="130">
        <f>Tabela14[[#This Row],[TtAlunos_Básico]]+Tabela14[[#This Row],[TtAlunos_Secundário_CCH]]+Tabela14[[#This Row],[TtAlunos_Secundário_prof]]</f>
        <v>6959</v>
      </c>
      <c r="Q152" s="118">
        <f>Tabela14[[#This Row],[COF_MUN]]/Tabela14[[#This Row],[Total de Alunos]]*Tabela14[[#This Row],[TtAlunos_Básico]]</f>
        <v>426631.46134502086</v>
      </c>
      <c r="R152" s="119">
        <f>Tabela14[[#This Row],[COF_NUTSIII]]/Tabela14[[#This Row],[Total de Alunos]]*Tabela14[[#This Row],[TtAlunos_Básico]]</f>
        <v>0</v>
      </c>
      <c r="S152" s="120">
        <f>Tabela14[[#This Row],[COF_NUTSIII+MUN]]/Tabela14[[#This Row],[Total de Alunos]]*Tabela14[[#This Row],[TtAlunos_Básico]]</f>
        <v>426631.46134502086</v>
      </c>
      <c r="T152" s="119">
        <f>Tabela14[[#This Row],[COF_MUN]]/Tabela14[[#This Row],[Total de Alunos]]*Tabela14[[#This Row],[TtAlunos_Secundário_CCH]]</f>
        <v>78086.67725247881</v>
      </c>
      <c r="U152" s="119">
        <f>Tabela14[[#This Row],[COF_NUTSIII]]/Tabela14[[#This Row],[Total de Alunos]]*Tabela14[[#This Row],[TtAlunos_Secundário_CCH]]</f>
        <v>0</v>
      </c>
      <c r="V152" s="120">
        <f>Tabela14[[#This Row],[COF_NUTSIII+MUN]]/Tabela14[[#This Row],[Total de Alunos]]*Tabela14[[#This Row],[TtAlunos_Secundário_CCH]]</f>
        <v>78086.67725247881</v>
      </c>
      <c r="W152" s="119">
        <f>Tabela14[[#This Row],[COF_MUN]]/Tabela14[[#This Row],[Total de Alunos]]*Tabela14[[#This Row],[TtAlunos_Secundário_prof]]</f>
        <v>45287.111402500363</v>
      </c>
      <c r="X152" s="119">
        <f>Tabela14[[#This Row],[COF_NUTSIII]]/Tabela14[[#This Row],[Total de Alunos]]*Tabela14[[#This Row],[TtAlunos_Secundário_prof]]</f>
        <v>0</v>
      </c>
      <c r="Y152" s="120">
        <f>Tabela14[[#This Row],[COF_NUTSIII+MUN]]/Tabela14[[#This Row],[Total de Alunos]]*Tabela14[[#This Row],[TtAlunos_Secundário_prof]]</f>
        <v>45287.111402500363</v>
      </c>
    </row>
    <row r="153" spans="1:25" x14ac:dyDescent="0.3">
      <c r="A153" s="76">
        <v>707</v>
      </c>
      <c r="B153" s="76" t="s">
        <v>350</v>
      </c>
      <c r="C153" s="76" t="s">
        <v>353</v>
      </c>
      <c r="D153" s="76" t="s">
        <v>354</v>
      </c>
      <c r="E153" s="76" t="s">
        <v>355</v>
      </c>
      <c r="F153" s="76" t="s">
        <v>319</v>
      </c>
      <c r="G153" s="76">
        <v>187</v>
      </c>
      <c r="H153" s="76" t="s">
        <v>356</v>
      </c>
      <c r="I153" s="76" t="s">
        <v>362</v>
      </c>
      <c r="J153" s="118">
        <v>355161.27</v>
      </c>
      <c r="K153" s="119">
        <v>40190.05071428571</v>
      </c>
      <c r="L153" s="120">
        <f>Tabela14[[#This Row],[COF_MUN]]+Tabela14[[#This Row],[COF_NUTSIII]]</f>
        <v>395351.32071428571</v>
      </c>
      <c r="M153" s="129">
        <v>255</v>
      </c>
      <c r="N153" s="129">
        <v>56</v>
      </c>
      <c r="O153" s="129">
        <v>0</v>
      </c>
      <c r="P153" s="130">
        <f>Tabela14[[#This Row],[TtAlunos_Básico]]+Tabela14[[#This Row],[TtAlunos_Secundário_CCH]]+Tabela14[[#This Row],[TtAlunos_Secundário_prof]]</f>
        <v>311</v>
      </c>
      <c r="Q153" s="118">
        <f>Tabela14[[#This Row],[COF_MUN]]/Tabela14[[#This Row],[Total de Alunos]]*Tabela14[[#This Row],[TtAlunos_Básico]]</f>
        <v>291209.40144694538</v>
      </c>
      <c r="R153" s="119">
        <f>Tabela14[[#This Row],[COF_NUTSIII]]/Tabela14[[#This Row],[Total de Alunos]]*Tabela14[[#This Row],[TtAlunos_Básico]]</f>
        <v>32953.257016536518</v>
      </c>
      <c r="S153" s="120">
        <f>Tabela14[[#This Row],[COF_NUTSIII+MUN]]/Tabela14[[#This Row],[Total de Alunos]]*Tabela14[[#This Row],[TtAlunos_Básico]]</f>
        <v>324162.65846348187</v>
      </c>
      <c r="T153" s="119">
        <f>Tabela14[[#This Row],[COF_MUN]]/Tabela14[[#This Row],[Total de Alunos]]*Tabela14[[#This Row],[TtAlunos_Secundário_CCH]]</f>
        <v>63951.868553054672</v>
      </c>
      <c r="U153" s="119">
        <f>Tabela14[[#This Row],[COF_NUTSIII]]/Tabela14[[#This Row],[Total de Alunos]]*Tabela14[[#This Row],[TtAlunos_Secundário_CCH]]</f>
        <v>7236.7936977491954</v>
      </c>
      <c r="V153" s="120">
        <f>Tabela14[[#This Row],[COF_NUTSIII+MUN]]/Tabela14[[#This Row],[Total de Alunos]]*Tabela14[[#This Row],[TtAlunos_Secundário_CCH]]</f>
        <v>71188.662250803856</v>
      </c>
      <c r="W153" s="119">
        <f>Tabela14[[#This Row],[COF_MUN]]/Tabela14[[#This Row],[Total de Alunos]]*Tabela14[[#This Row],[TtAlunos_Secundário_prof]]</f>
        <v>0</v>
      </c>
      <c r="X153" s="119">
        <f>Tabela14[[#This Row],[COF_NUTSIII]]/Tabela14[[#This Row],[Total de Alunos]]*Tabela14[[#This Row],[TtAlunos_Secundário_prof]]</f>
        <v>0</v>
      </c>
      <c r="Y153" s="120">
        <f>Tabela14[[#This Row],[COF_NUTSIII+MUN]]/Tabela14[[#This Row],[Total de Alunos]]*Tabela14[[#This Row],[TtAlunos_Secundário_prof]]</f>
        <v>0</v>
      </c>
    </row>
    <row r="154" spans="1:25" x14ac:dyDescent="0.3">
      <c r="A154" s="76">
        <v>1808</v>
      </c>
      <c r="B154" s="76" t="s">
        <v>350</v>
      </c>
      <c r="C154" s="76" t="s">
        <v>353</v>
      </c>
      <c r="D154" s="76" t="s">
        <v>484</v>
      </c>
      <c r="E154" s="76" t="s">
        <v>485</v>
      </c>
      <c r="F154" s="76" t="s">
        <v>336</v>
      </c>
      <c r="G154" s="76" t="s">
        <v>314</v>
      </c>
      <c r="H154" s="76" t="s">
        <v>513</v>
      </c>
      <c r="I154" s="76" t="s">
        <v>590</v>
      </c>
      <c r="J154" s="118">
        <v>0</v>
      </c>
      <c r="K154" s="119">
        <v>331258.91315789474</v>
      </c>
      <c r="L154" s="120">
        <f>Tabela14[[#This Row],[COF_MUN]]+Tabela14[[#This Row],[COF_NUTSIII]]</f>
        <v>331258.91315789474</v>
      </c>
      <c r="M154" s="129">
        <v>560</v>
      </c>
      <c r="N154" s="129">
        <v>134</v>
      </c>
      <c r="O154" s="129">
        <v>61</v>
      </c>
      <c r="P154" s="130">
        <f>Tabela14[[#This Row],[TtAlunos_Básico]]+Tabela14[[#This Row],[TtAlunos_Secundário_CCH]]+Tabela14[[#This Row],[TtAlunos_Secundário_prof]]</f>
        <v>755</v>
      </c>
      <c r="Q154" s="118">
        <f>Tabela14[[#This Row],[COF_MUN]]/Tabela14[[#This Row],[Total de Alunos]]*Tabela14[[#This Row],[TtAlunos_Básico]]</f>
        <v>0</v>
      </c>
      <c r="R154" s="119">
        <f>Tabela14[[#This Row],[COF_NUTSIII]]/Tabela14[[#This Row],[Total de Alunos]]*Tabela14[[#This Row],[TtAlunos_Básico]]</f>
        <v>245701.97532241198</v>
      </c>
      <c r="S154" s="120">
        <f>Tabela14[[#This Row],[COF_NUTSIII+MUN]]/Tabela14[[#This Row],[Total de Alunos]]*Tabela14[[#This Row],[TtAlunos_Básico]]</f>
        <v>245701.97532241198</v>
      </c>
      <c r="T154" s="119">
        <f>Tabela14[[#This Row],[COF_MUN]]/Tabela14[[#This Row],[Total de Alunos]]*Tabela14[[#This Row],[TtAlunos_Secundário_CCH]]</f>
        <v>0</v>
      </c>
      <c r="U154" s="119">
        <f>Tabela14[[#This Row],[COF_NUTSIII]]/Tabela14[[#This Row],[Total de Alunos]]*Tabela14[[#This Row],[TtAlunos_Secundário_CCH]]</f>
        <v>58792.972666434296</v>
      </c>
      <c r="V154" s="120">
        <f>Tabela14[[#This Row],[COF_NUTSIII+MUN]]/Tabela14[[#This Row],[Total de Alunos]]*Tabela14[[#This Row],[TtAlunos_Secundário_CCH]]</f>
        <v>58792.972666434296</v>
      </c>
      <c r="W154" s="119">
        <f>Tabela14[[#This Row],[COF_MUN]]/Tabela14[[#This Row],[Total de Alunos]]*Tabela14[[#This Row],[TtAlunos_Secundário_prof]]</f>
        <v>0</v>
      </c>
      <c r="X154" s="119">
        <f>Tabela14[[#This Row],[COF_NUTSIII]]/Tabela14[[#This Row],[Total de Alunos]]*Tabela14[[#This Row],[TtAlunos_Secundário_prof]]</f>
        <v>26763.96516904845</v>
      </c>
      <c r="Y154" s="120">
        <f>Tabela14[[#This Row],[COF_NUTSIII+MUN]]/Tabela14[[#This Row],[Total de Alunos]]*Tabela14[[#This Row],[TtAlunos_Secundário_prof]]</f>
        <v>26763.96516904845</v>
      </c>
    </row>
    <row r="155" spans="1:25" x14ac:dyDescent="0.3">
      <c r="A155" s="76">
        <v>210</v>
      </c>
      <c r="B155" s="76" t="s">
        <v>350</v>
      </c>
      <c r="C155" s="76" t="s">
        <v>353</v>
      </c>
      <c r="D155" s="76" t="s">
        <v>354</v>
      </c>
      <c r="E155" s="76" t="s">
        <v>355</v>
      </c>
      <c r="F155" s="76" t="s">
        <v>327</v>
      </c>
      <c r="G155" s="76">
        <v>184</v>
      </c>
      <c r="H155" s="76" t="s">
        <v>373</v>
      </c>
      <c r="I155" s="76" t="s">
        <v>480</v>
      </c>
      <c r="J155" s="118">
        <v>229520.92</v>
      </c>
      <c r="K155" s="119">
        <v>58442.553846153845</v>
      </c>
      <c r="L155" s="120">
        <f>Tabela14[[#This Row],[COF_MUN]]+Tabela14[[#This Row],[COF_NUTSIII]]</f>
        <v>287963.47384615388</v>
      </c>
      <c r="M155" s="129">
        <v>1318</v>
      </c>
      <c r="N155" s="129">
        <v>280</v>
      </c>
      <c r="O155" s="129">
        <v>175</v>
      </c>
      <c r="P155" s="130">
        <f>Tabela14[[#This Row],[TtAlunos_Básico]]+Tabela14[[#This Row],[TtAlunos_Secundário_CCH]]+Tabela14[[#This Row],[TtAlunos_Secundário_prof]]</f>
        <v>1773</v>
      </c>
      <c r="Q155" s="118">
        <f>Tabela14[[#This Row],[COF_MUN]]/Tabela14[[#This Row],[Total de Alunos]]*Tabela14[[#This Row],[TtAlunos_Básico]]</f>
        <v>170619.61227298368</v>
      </c>
      <c r="R155" s="119">
        <f>Tabela14[[#This Row],[COF_NUTSIII]]/Tabela14[[#This Row],[Total de Alunos]]*Tabela14[[#This Row],[TtAlunos_Básico]]</f>
        <v>43444.605735606747</v>
      </c>
      <c r="S155" s="120">
        <f>Tabela14[[#This Row],[COF_NUTSIII+MUN]]/Tabela14[[#This Row],[Total de Alunos]]*Tabela14[[#This Row],[TtAlunos_Básico]]</f>
        <v>214064.21800859043</v>
      </c>
      <c r="T155" s="119">
        <f>Tabela14[[#This Row],[COF_MUN]]/Tabela14[[#This Row],[Total de Alunos]]*Tabela14[[#This Row],[TtAlunos_Secundário_CCH]]</f>
        <v>36246.95860124084</v>
      </c>
      <c r="U155" s="119">
        <f>Tabela14[[#This Row],[COF_NUTSIII]]/Tabela14[[#This Row],[Total de Alunos]]*Tabela14[[#This Row],[TtAlunos_Secundário_CCH]]</f>
        <v>9229.5065295674431</v>
      </c>
      <c r="V155" s="120">
        <f>Tabela14[[#This Row],[COF_NUTSIII+MUN]]/Tabela14[[#This Row],[Total de Alunos]]*Tabela14[[#This Row],[TtAlunos_Secundário_CCH]]</f>
        <v>45476.465130808283</v>
      </c>
      <c r="W155" s="119">
        <f>Tabela14[[#This Row],[COF_MUN]]/Tabela14[[#This Row],[Total de Alunos]]*Tabela14[[#This Row],[TtAlunos_Secundário_prof]]</f>
        <v>22654.349125775523</v>
      </c>
      <c r="X155" s="119">
        <f>Tabela14[[#This Row],[COF_NUTSIII]]/Tabela14[[#This Row],[Total de Alunos]]*Tabela14[[#This Row],[TtAlunos_Secundário_prof]]</f>
        <v>5768.441580979651</v>
      </c>
      <c r="Y155" s="120">
        <f>Tabela14[[#This Row],[COF_NUTSIII+MUN]]/Tabela14[[#This Row],[Total de Alunos]]*Tabela14[[#This Row],[TtAlunos_Secundário_prof]]</f>
        <v>28422.790706755179</v>
      </c>
    </row>
    <row r="156" spans="1:25" x14ac:dyDescent="0.3">
      <c r="A156" s="76">
        <v>708</v>
      </c>
      <c r="B156" s="76" t="s">
        <v>350</v>
      </c>
      <c r="C156" s="76" t="s">
        <v>353</v>
      </c>
      <c r="D156" s="76" t="s">
        <v>354</v>
      </c>
      <c r="E156" s="76" t="s">
        <v>355</v>
      </c>
      <c r="F156" s="76" t="s">
        <v>319</v>
      </c>
      <c r="G156" s="76">
        <v>187</v>
      </c>
      <c r="H156" s="76" t="s">
        <v>356</v>
      </c>
      <c r="I156" s="76" t="s">
        <v>363</v>
      </c>
      <c r="J156" s="118">
        <v>135812.1</v>
      </c>
      <c r="K156" s="119">
        <v>40190.05071428571</v>
      </c>
      <c r="L156" s="120">
        <f>Tabela14[[#This Row],[COF_MUN]]+Tabela14[[#This Row],[COF_NUTSIII]]</f>
        <v>176002.15071428573</v>
      </c>
      <c r="M156" s="129">
        <v>203</v>
      </c>
      <c r="N156" s="129"/>
      <c r="O156" s="129"/>
      <c r="P156" s="130">
        <f>Tabela14[[#This Row],[TtAlunos_Básico]]+Tabela14[[#This Row],[TtAlunos_Secundário_CCH]]+Tabela14[[#This Row],[TtAlunos_Secundário_prof]]</f>
        <v>203</v>
      </c>
      <c r="Q156" s="118">
        <f>Tabela14[[#This Row],[COF_MUN]]/Tabela14[[#This Row],[Total de Alunos]]*Tabela14[[#This Row],[TtAlunos_Básico]]</f>
        <v>135812.1</v>
      </c>
      <c r="R156" s="119">
        <f>Tabela14[[#This Row],[COF_NUTSIII]]/Tabela14[[#This Row],[Total de Alunos]]*Tabela14[[#This Row],[TtAlunos_Básico]]</f>
        <v>40190.05071428571</v>
      </c>
      <c r="S156" s="120">
        <f>Tabela14[[#This Row],[COF_NUTSIII+MUN]]/Tabela14[[#This Row],[Total de Alunos]]*Tabela14[[#This Row],[TtAlunos_Básico]]</f>
        <v>176002.15071428573</v>
      </c>
      <c r="T156" s="119">
        <f>Tabela14[[#This Row],[COF_MUN]]/Tabela14[[#This Row],[Total de Alunos]]*Tabela14[[#This Row],[TtAlunos_Secundário_CCH]]</f>
        <v>0</v>
      </c>
      <c r="U156" s="119">
        <f>Tabela14[[#This Row],[COF_NUTSIII]]/Tabela14[[#This Row],[Total de Alunos]]*Tabela14[[#This Row],[TtAlunos_Secundário_CCH]]</f>
        <v>0</v>
      </c>
      <c r="V156" s="120">
        <f>Tabela14[[#This Row],[COF_NUTSIII+MUN]]/Tabela14[[#This Row],[Total de Alunos]]*Tabela14[[#This Row],[TtAlunos_Secundário_CCH]]</f>
        <v>0</v>
      </c>
      <c r="W156" s="119">
        <f>Tabela14[[#This Row],[COF_MUN]]/Tabela14[[#This Row],[Total de Alunos]]*Tabela14[[#This Row],[TtAlunos_Secundário_prof]]</f>
        <v>0</v>
      </c>
      <c r="X156" s="119">
        <f>Tabela14[[#This Row],[COF_NUTSIII]]/Tabela14[[#This Row],[Total de Alunos]]*Tabela14[[#This Row],[TtAlunos_Secundário_prof]]</f>
        <v>0</v>
      </c>
      <c r="Y156" s="120">
        <f>Tabela14[[#This Row],[COF_NUTSIII+MUN]]/Tabela14[[#This Row],[Total de Alunos]]*Tabela14[[#This Row],[TtAlunos_Secundário_prof]]</f>
        <v>0</v>
      </c>
    </row>
    <row r="157" spans="1:25" x14ac:dyDescent="0.3">
      <c r="A157" s="76">
        <v>1707</v>
      </c>
      <c r="B157" s="76" t="s">
        <v>350</v>
      </c>
      <c r="C157" s="76" t="s">
        <v>353</v>
      </c>
      <c r="D157" s="76" t="s">
        <v>408</v>
      </c>
      <c r="E157" s="76" t="s">
        <v>409</v>
      </c>
      <c r="F157" s="76" t="s">
        <v>331</v>
      </c>
      <c r="G157" s="76" t="s">
        <v>301</v>
      </c>
      <c r="H157" s="76" t="s">
        <v>420</v>
      </c>
      <c r="I157" s="76" t="s">
        <v>521</v>
      </c>
      <c r="J157" s="118">
        <v>256777.61</v>
      </c>
      <c r="K157" s="119">
        <v>11835.449999999999</v>
      </c>
      <c r="L157" s="120">
        <f>Tabela14[[#This Row],[COF_MUN]]+Tabela14[[#This Row],[COF_NUTSIII]]</f>
        <v>268613.06</v>
      </c>
      <c r="M157" s="129">
        <v>341</v>
      </c>
      <c r="N157" s="129">
        <v>110</v>
      </c>
      <c r="O157" s="129">
        <v>127</v>
      </c>
      <c r="P157" s="130">
        <f>Tabela14[[#This Row],[TtAlunos_Básico]]+Tabela14[[#This Row],[TtAlunos_Secundário_CCH]]+Tabela14[[#This Row],[TtAlunos_Secundário_prof]]</f>
        <v>578</v>
      </c>
      <c r="Q157" s="118">
        <f>Tabela14[[#This Row],[COF_MUN]]/Tabela14[[#This Row],[Total de Alunos]]*Tabela14[[#This Row],[TtAlunos_Básico]]</f>
        <v>151489.9048615917</v>
      </c>
      <c r="R157" s="119">
        <f>Tabela14[[#This Row],[COF_NUTSIII]]/Tabela14[[#This Row],[Total de Alunos]]*Tabela14[[#This Row],[TtAlunos_Básico]]</f>
        <v>6982.5059688581314</v>
      </c>
      <c r="S157" s="120">
        <f>Tabela14[[#This Row],[COF_NUTSIII+MUN]]/Tabela14[[#This Row],[Total de Alunos]]*Tabela14[[#This Row],[TtAlunos_Básico]]</f>
        <v>158472.41083044984</v>
      </c>
      <c r="T157" s="119">
        <f>Tabela14[[#This Row],[COF_MUN]]/Tabela14[[#This Row],[Total de Alunos]]*Tabela14[[#This Row],[TtAlunos_Secundário_CCH]]</f>
        <v>48867.711245674742</v>
      </c>
      <c r="U157" s="119">
        <f>Tabela14[[#This Row],[COF_NUTSIII]]/Tabela14[[#This Row],[Total de Alunos]]*Tabela14[[#This Row],[TtAlunos_Secundário_CCH]]</f>
        <v>2252.4212802768166</v>
      </c>
      <c r="V157" s="120">
        <f>Tabela14[[#This Row],[COF_NUTSIII+MUN]]/Tabela14[[#This Row],[Total de Alunos]]*Tabela14[[#This Row],[TtAlunos_Secundário_CCH]]</f>
        <v>51120.132525951558</v>
      </c>
      <c r="W157" s="119">
        <f>Tabela14[[#This Row],[COF_MUN]]/Tabela14[[#This Row],[Total de Alunos]]*Tabela14[[#This Row],[TtAlunos_Secundário_prof]]</f>
        <v>56419.993892733561</v>
      </c>
      <c r="X157" s="119">
        <f>Tabela14[[#This Row],[COF_NUTSIII]]/Tabela14[[#This Row],[Total de Alunos]]*Tabela14[[#This Row],[TtAlunos_Secundário_prof]]</f>
        <v>2600.5227508650519</v>
      </c>
      <c r="Y157" s="120">
        <f>Tabela14[[#This Row],[COF_NUTSIII+MUN]]/Tabela14[[#This Row],[Total de Alunos]]*Tabela14[[#This Row],[TtAlunos_Secundário_prof]]</f>
        <v>59020.516643598618</v>
      </c>
    </row>
    <row r="158" spans="1:25" x14ac:dyDescent="0.3">
      <c r="A158" s="76">
        <v>112</v>
      </c>
      <c r="B158" s="76" t="s">
        <v>350</v>
      </c>
      <c r="C158" s="76" t="s">
        <v>353</v>
      </c>
      <c r="D158" s="76" t="s">
        <v>484</v>
      </c>
      <c r="E158" s="76" t="s">
        <v>485</v>
      </c>
      <c r="F158" s="76" t="s">
        <v>335</v>
      </c>
      <c r="G158" s="76" t="s">
        <v>304</v>
      </c>
      <c r="H158" s="76" t="s">
        <v>445</v>
      </c>
      <c r="I158" s="76" t="s">
        <v>574</v>
      </c>
      <c r="J158" s="118">
        <v>0</v>
      </c>
      <c r="K158" s="119">
        <v>261614.17909090911</v>
      </c>
      <c r="L158" s="120">
        <f>Tabela14[[#This Row],[COF_MUN]]+Tabela14[[#This Row],[COF_NUTSIII]]</f>
        <v>261614.17909090911</v>
      </c>
      <c r="M158" s="129">
        <v>940</v>
      </c>
      <c r="N158" s="129">
        <v>100</v>
      </c>
      <c r="O158" s="129"/>
      <c r="P158" s="130">
        <f>Tabela14[[#This Row],[TtAlunos_Básico]]+Tabela14[[#This Row],[TtAlunos_Secundário_CCH]]+Tabela14[[#This Row],[TtAlunos_Secundário_prof]]</f>
        <v>1040</v>
      </c>
      <c r="Q158" s="118">
        <f>Tabela14[[#This Row],[COF_MUN]]/Tabela14[[#This Row],[Total de Alunos]]*Tabela14[[#This Row],[TtAlunos_Básico]]</f>
        <v>0</v>
      </c>
      <c r="R158" s="119">
        <f>Tabela14[[#This Row],[COF_NUTSIII]]/Tabela14[[#This Row],[Total de Alunos]]*Tabela14[[#This Row],[TtAlunos_Básico]]</f>
        <v>236458.9695629371</v>
      </c>
      <c r="S158" s="120">
        <f>Tabela14[[#This Row],[COF_NUTSIII+MUN]]/Tabela14[[#This Row],[Total de Alunos]]*Tabela14[[#This Row],[TtAlunos_Básico]]</f>
        <v>236458.9695629371</v>
      </c>
      <c r="T158" s="119">
        <f>Tabela14[[#This Row],[COF_MUN]]/Tabela14[[#This Row],[Total de Alunos]]*Tabela14[[#This Row],[TtAlunos_Secundário_CCH]]</f>
        <v>0</v>
      </c>
      <c r="U158" s="119">
        <f>Tabela14[[#This Row],[COF_NUTSIII]]/Tabela14[[#This Row],[Total de Alunos]]*Tabela14[[#This Row],[TtAlunos_Secundário_CCH]]</f>
        <v>25155.209527972031</v>
      </c>
      <c r="V158" s="120">
        <f>Tabela14[[#This Row],[COF_NUTSIII+MUN]]/Tabela14[[#This Row],[Total de Alunos]]*Tabela14[[#This Row],[TtAlunos_Secundário_CCH]]</f>
        <v>25155.209527972031</v>
      </c>
      <c r="W158" s="119">
        <f>Tabela14[[#This Row],[COF_MUN]]/Tabela14[[#This Row],[Total de Alunos]]*Tabela14[[#This Row],[TtAlunos_Secundário_prof]]</f>
        <v>0</v>
      </c>
      <c r="X158" s="119">
        <f>Tabela14[[#This Row],[COF_NUTSIII]]/Tabela14[[#This Row],[Total de Alunos]]*Tabela14[[#This Row],[TtAlunos_Secundário_prof]]</f>
        <v>0</v>
      </c>
      <c r="Y158" s="120">
        <f>Tabela14[[#This Row],[COF_NUTSIII+MUN]]/Tabela14[[#This Row],[Total de Alunos]]*Tabela14[[#This Row],[TtAlunos_Secundário_prof]]</f>
        <v>0</v>
      </c>
    </row>
    <row r="159" spans="1:25" x14ac:dyDescent="0.3">
      <c r="A159" s="76">
        <v>1011</v>
      </c>
      <c r="B159" s="76" t="s">
        <v>350</v>
      </c>
      <c r="C159" s="76" t="s">
        <v>353</v>
      </c>
      <c r="D159" s="76" t="s">
        <v>484</v>
      </c>
      <c r="E159" s="76" t="s">
        <v>485</v>
      </c>
      <c r="F159" s="76" t="s">
        <v>334</v>
      </c>
      <c r="G159" s="76" t="s">
        <v>302</v>
      </c>
      <c r="H159" s="76" t="s">
        <v>556</v>
      </c>
      <c r="I159" s="76" t="s">
        <v>564</v>
      </c>
      <c r="J159" s="118">
        <v>0</v>
      </c>
      <c r="K159" s="119">
        <v>313016.76416666666</v>
      </c>
      <c r="L159" s="120">
        <f>Tabela14[[#This Row],[COF_MUN]]+Tabela14[[#This Row],[COF_NUTSIII]]</f>
        <v>313016.76416666666</v>
      </c>
      <c r="M159" s="129">
        <v>1013</v>
      </c>
      <c r="N159" s="129">
        <v>153</v>
      </c>
      <c r="O159" s="129">
        <v>256</v>
      </c>
      <c r="P159" s="130">
        <f>Tabela14[[#This Row],[TtAlunos_Básico]]+Tabela14[[#This Row],[TtAlunos_Secundário_CCH]]+Tabela14[[#This Row],[TtAlunos_Secundário_prof]]</f>
        <v>1422</v>
      </c>
      <c r="Q159" s="118">
        <f>Tabela14[[#This Row],[COF_MUN]]/Tabela14[[#This Row],[Total de Alunos]]*Tabela14[[#This Row],[TtAlunos_Básico]]</f>
        <v>0</v>
      </c>
      <c r="R159" s="119">
        <f>Tabela14[[#This Row],[COF_NUTSIII]]/Tabela14[[#This Row],[Total de Alunos]]*Tabela14[[#This Row],[TtAlunos_Básico]]</f>
        <v>222985.92271507267</v>
      </c>
      <c r="S159" s="120">
        <f>Tabela14[[#This Row],[COF_NUTSIII+MUN]]/Tabela14[[#This Row],[Total de Alunos]]*Tabela14[[#This Row],[TtAlunos_Básico]]</f>
        <v>222985.92271507267</v>
      </c>
      <c r="T159" s="119">
        <f>Tabela14[[#This Row],[COF_MUN]]/Tabela14[[#This Row],[Total de Alunos]]*Tabela14[[#This Row],[TtAlunos_Secundário_CCH]]</f>
        <v>0</v>
      </c>
      <c r="U159" s="119">
        <f>Tabela14[[#This Row],[COF_NUTSIII]]/Tabela14[[#This Row],[Total de Alunos]]*Tabela14[[#This Row],[TtAlunos_Secundário_CCH]]</f>
        <v>33679.018929324891</v>
      </c>
      <c r="V159" s="120">
        <f>Tabela14[[#This Row],[COF_NUTSIII+MUN]]/Tabela14[[#This Row],[Total de Alunos]]*Tabela14[[#This Row],[TtAlunos_Secundário_CCH]]</f>
        <v>33679.018929324891</v>
      </c>
      <c r="W159" s="119">
        <f>Tabela14[[#This Row],[COF_MUN]]/Tabela14[[#This Row],[Total de Alunos]]*Tabela14[[#This Row],[TtAlunos_Secundário_prof]]</f>
        <v>0</v>
      </c>
      <c r="X159" s="119">
        <f>Tabela14[[#This Row],[COF_NUTSIII]]/Tabela14[[#This Row],[Total de Alunos]]*Tabela14[[#This Row],[TtAlunos_Secundário_prof]]</f>
        <v>56351.822522269104</v>
      </c>
      <c r="Y159" s="120">
        <f>Tabela14[[#This Row],[COF_NUTSIII+MUN]]/Tabela14[[#This Row],[Total de Alunos]]*Tabela14[[#This Row],[TtAlunos_Secundário_prof]]</f>
        <v>56351.822522269104</v>
      </c>
    </row>
    <row r="160" spans="1:25" x14ac:dyDescent="0.3">
      <c r="A160" s="76">
        <v>1809</v>
      </c>
      <c r="B160" s="76" t="s">
        <v>350</v>
      </c>
      <c r="C160" s="76" t="s">
        <v>353</v>
      </c>
      <c r="D160" s="76" t="s">
        <v>484</v>
      </c>
      <c r="E160" s="76" t="s">
        <v>485</v>
      </c>
      <c r="F160" s="76" t="s">
        <v>340</v>
      </c>
      <c r="G160" s="76" t="s">
        <v>316</v>
      </c>
      <c r="H160" s="76" t="s">
        <v>513</v>
      </c>
      <c r="I160" s="76" t="s">
        <v>630</v>
      </c>
      <c r="J160" s="118">
        <v>0</v>
      </c>
      <c r="K160" s="119">
        <v>341568.78571428574</v>
      </c>
      <c r="L160" s="120">
        <f>Tabela14[[#This Row],[COF_MUN]]+Tabela14[[#This Row],[COF_NUTSIII]]</f>
        <v>341568.78571428574</v>
      </c>
      <c r="M160" s="129">
        <v>1079</v>
      </c>
      <c r="N160" s="129">
        <v>199</v>
      </c>
      <c r="O160" s="129">
        <v>141</v>
      </c>
      <c r="P160" s="130">
        <f>Tabela14[[#This Row],[TtAlunos_Básico]]+Tabela14[[#This Row],[TtAlunos_Secundário_CCH]]+Tabela14[[#This Row],[TtAlunos_Secundário_prof]]</f>
        <v>1419</v>
      </c>
      <c r="Q160" s="118">
        <f>Tabela14[[#This Row],[COF_MUN]]/Tabela14[[#This Row],[Total de Alunos]]*Tabela14[[#This Row],[TtAlunos_Básico]]</f>
        <v>0</v>
      </c>
      <c r="R160" s="119">
        <f>Tabela14[[#This Row],[COF_NUTSIII]]/Tabela14[[#This Row],[Total de Alunos]]*Tabela14[[#This Row],[TtAlunos_Básico]]</f>
        <v>259727.07525420317</v>
      </c>
      <c r="S160" s="120">
        <f>Tabela14[[#This Row],[COF_NUTSIII+MUN]]/Tabela14[[#This Row],[Total de Alunos]]*Tabela14[[#This Row],[TtAlunos_Básico]]</f>
        <v>259727.07525420317</v>
      </c>
      <c r="T160" s="119">
        <f>Tabela14[[#This Row],[COF_MUN]]/Tabela14[[#This Row],[Total de Alunos]]*Tabela14[[#This Row],[TtAlunos_Secundário_CCH]]</f>
        <v>0</v>
      </c>
      <c r="U160" s="119">
        <f>Tabela14[[#This Row],[COF_NUTSIII]]/Tabela14[[#This Row],[Total de Alunos]]*Tabela14[[#This Row],[TtAlunos_Secundário_CCH]]</f>
        <v>47901.471710460086</v>
      </c>
      <c r="V160" s="120">
        <f>Tabela14[[#This Row],[COF_NUTSIII+MUN]]/Tabela14[[#This Row],[Total de Alunos]]*Tabela14[[#This Row],[TtAlunos_Secundário_CCH]]</f>
        <v>47901.471710460086</v>
      </c>
      <c r="W160" s="119">
        <f>Tabela14[[#This Row],[COF_MUN]]/Tabela14[[#This Row],[Total de Alunos]]*Tabela14[[#This Row],[TtAlunos_Secundário_prof]]</f>
        <v>0</v>
      </c>
      <c r="X160" s="119">
        <f>Tabela14[[#This Row],[COF_NUTSIII]]/Tabela14[[#This Row],[Total de Alunos]]*Tabela14[[#This Row],[TtAlunos_Secundário_prof]]</f>
        <v>33940.238749622469</v>
      </c>
      <c r="Y160" s="120">
        <f>Tabela14[[#This Row],[COF_NUTSIII+MUN]]/Tabela14[[#This Row],[Total de Alunos]]*Tabela14[[#This Row],[TtAlunos_Secundário_prof]]</f>
        <v>33940.238749622469</v>
      </c>
    </row>
    <row r="161" spans="1:25" x14ac:dyDescent="0.3">
      <c r="A161" s="76">
        <v>1212</v>
      </c>
      <c r="B161" s="76" t="s">
        <v>350</v>
      </c>
      <c r="C161" s="76" t="s">
        <v>353</v>
      </c>
      <c r="D161" s="76" t="s">
        <v>354</v>
      </c>
      <c r="E161" s="76" t="s">
        <v>355</v>
      </c>
      <c r="F161" s="76" t="s">
        <v>322</v>
      </c>
      <c r="G161" s="76">
        <v>186</v>
      </c>
      <c r="H161" s="76" t="s">
        <v>393</v>
      </c>
      <c r="I161" s="76" t="s">
        <v>405</v>
      </c>
      <c r="J161" s="118">
        <v>250287.6</v>
      </c>
      <c r="K161" s="119">
        <v>30017.989999999998</v>
      </c>
      <c r="L161" s="120">
        <f>Tabela14[[#This Row],[COF_MUN]]+Tabela14[[#This Row],[COF_NUTSIII]]</f>
        <v>280305.59000000003</v>
      </c>
      <c r="M161" s="129">
        <v>282</v>
      </c>
      <c r="N161" s="129">
        <v>62</v>
      </c>
      <c r="O161" s="129">
        <v>20</v>
      </c>
      <c r="P161" s="130">
        <f>Tabela14[[#This Row],[TtAlunos_Básico]]+Tabela14[[#This Row],[TtAlunos_Secundário_CCH]]+Tabela14[[#This Row],[TtAlunos_Secundário_prof]]</f>
        <v>364</v>
      </c>
      <c r="Q161" s="118">
        <f>Tabela14[[#This Row],[COF_MUN]]/Tabela14[[#This Row],[Total de Alunos]]*Tabela14[[#This Row],[TtAlunos_Básico]]</f>
        <v>193904.12967032965</v>
      </c>
      <c r="R161" s="119">
        <f>Tabela14[[#This Row],[COF_NUTSIII]]/Tabela14[[#This Row],[Total de Alunos]]*Tabela14[[#This Row],[TtAlunos_Básico]]</f>
        <v>23255.695549450546</v>
      </c>
      <c r="S161" s="120">
        <f>Tabela14[[#This Row],[COF_NUTSIII+MUN]]/Tabela14[[#This Row],[Total de Alunos]]*Tabela14[[#This Row],[TtAlunos_Básico]]</f>
        <v>217159.82521978024</v>
      </c>
      <c r="T161" s="119">
        <f>Tabela14[[#This Row],[COF_MUN]]/Tabela14[[#This Row],[Total de Alunos]]*Tabela14[[#This Row],[TtAlunos_Secundário_CCH]]</f>
        <v>42631.404395604397</v>
      </c>
      <c r="U161" s="119">
        <f>Tabela14[[#This Row],[COF_NUTSIII]]/Tabela14[[#This Row],[Total de Alunos]]*Tabela14[[#This Row],[TtAlunos_Secundário_CCH]]</f>
        <v>5112.9543406593402</v>
      </c>
      <c r="V161" s="120">
        <f>Tabela14[[#This Row],[COF_NUTSIII+MUN]]/Tabela14[[#This Row],[Total de Alunos]]*Tabela14[[#This Row],[TtAlunos_Secundário_CCH]]</f>
        <v>47744.358736263741</v>
      </c>
      <c r="W161" s="119">
        <f>Tabela14[[#This Row],[COF_MUN]]/Tabela14[[#This Row],[Total de Alunos]]*Tabela14[[#This Row],[TtAlunos_Secundário_prof]]</f>
        <v>13752.065934065933</v>
      </c>
      <c r="X161" s="119">
        <f>Tabela14[[#This Row],[COF_NUTSIII]]/Tabela14[[#This Row],[Total de Alunos]]*Tabela14[[#This Row],[TtAlunos_Secundário_prof]]</f>
        <v>1649.3401098901097</v>
      </c>
      <c r="Y161" s="120">
        <f>Tabela14[[#This Row],[COF_NUTSIII+MUN]]/Tabela14[[#This Row],[Total de Alunos]]*Tabela14[[#This Row],[TtAlunos_Secundário_prof]]</f>
        <v>15401.406043956045</v>
      </c>
    </row>
    <row r="162" spans="1:25" x14ac:dyDescent="0.3">
      <c r="A162" s="76">
        <v>1012</v>
      </c>
      <c r="B162" s="76" t="s">
        <v>350</v>
      </c>
      <c r="C162" s="76" t="s">
        <v>353</v>
      </c>
      <c r="D162" s="76" t="s">
        <v>484</v>
      </c>
      <c r="E162" s="76" t="s">
        <v>485</v>
      </c>
      <c r="F162" s="76" t="s">
        <v>334</v>
      </c>
      <c r="G162" s="76" t="s">
        <v>302</v>
      </c>
      <c r="H162" s="76" t="s">
        <v>556</v>
      </c>
      <c r="I162" s="76" t="s">
        <v>565</v>
      </c>
      <c r="J162" s="118">
        <v>0</v>
      </c>
      <c r="K162" s="119">
        <v>313016.76416666666</v>
      </c>
      <c r="L162" s="120">
        <f>Tabela14[[#This Row],[COF_MUN]]+Tabela14[[#This Row],[COF_NUTSIII]]</f>
        <v>313016.76416666666</v>
      </c>
      <c r="M162" s="129">
        <v>914</v>
      </c>
      <c r="N162" s="129">
        <v>133</v>
      </c>
      <c r="O162" s="129">
        <v>64</v>
      </c>
      <c r="P162" s="130">
        <f>Tabela14[[#This Row],[TtAlunos_Básico]]+Tabela14[[#This Row],[TtAlunos_Secundário_CCH]]+Tabela14[[#This Row],[TtAlunos_Secundário_prof]]</f>
        <v>1111</v>
      </c>
      <c r="Q162" s="118">
        <f>Tabela14[[#This Row],[COF_MUN]]/Tabela14[[#This Row],[Total de Alunos]]*Tabela14[[#This Row],[TtAlunos_Básico]]</f>
        <v>0</v>
      </c>
      <c r="R162" s="119">
        <f>Tabela14[[#This Row],[COF_NUTSIII]]/Tabela14[[#This Row],[Total de Alunos]]*Tabela14[[#This Row],[TtAlunos_Básico]]</f>
        <v>257513.34153765376</v>
      </c>
      <c r="S162" s="120">
        <f>Tabela14[[#This Row],[COF_NUTSIII+MUN]]/Tabela14[[#This Row],[Total de Alunos]]*Tabela14[[#This Row],[TtAlunos_Básico]]</f>
        <v>257513.34153765376</v>
      </c>
      <c r="T162" s="119">
        <f>Tabela14[[#This Row],[COF_MUN]]/Tabela14[[#This Row],[Total de Alunos]]*Tabela14[[#This Row],[TtAlunos_Secundário_CCH]]</f>
        <v>0</v>
      </c>
      <c r="U162" s="119">
        <f>Tabela14[[#This Row],[COF_NUTSIII]]/Tabela14[[#This Row],[Total de Alunos]]*Tabela14[[#This Row],[TtAlunos_Secundário_CCH]]</f>
        <v>37471.853856135611</v>
      </c>
      <c r="V162" s="120">
        <f>Tabela14[[#This Row],[COF_NUTSIII+MUN]]/Tabela14[[#This Row],[Total de Alunos]]*Tabela14[[#This Row],[TtAlunos_Secundário_CCH]]</f>
        <v>37471.853856135611</v>
      </c>
      <c r="W162" s="119">
        <f>Tabela14[[#This Row],[COF_MUN]]/Tabela14[[#This Row],[Total de Alunos]]*Tabela14[[#This Row],[TtAlunos_Secundário_prof]]</f>
        <v>0</v>
      </c>
      <c r="X162" s="119">
        <f>Tabela14[[#This Row],[COF_NUTSIII]]/Tabela14[[#This Row],[Total de Alunos]]*Tabela14[[#This Row],[TtAlunos_Secundário_prof]]</f>
        <v>18031.568772877286</v>
      </c>
      <c r="Y162" s="120">
        <f>Tabela14[[#This Row],[COF_NUTSIII+MUN]]/Tabela14[[#This Row],[Total de Alunos]]*Tabela14[[#This Row],[TtAlunos_Secundário_prof]]</f>
        <v>18031.568772877286</v>
      </c>
    </row>
    <row r="163" spans="1:25" x14ac:dyDescent="0.3">
      <c r="A163" s="76">
        <v>211</v>
      </c>
      <c r="B163" s="76" t="s">
        <v>350</v>
      </c>
      <c r="C163" s="76" t="s">
        <v>353</v>
      </c>
      <c r="D163" s="76" t="s">
        <v>354</v>
      </c>
      <c r="E163" s="76" t="s">
        <v>355</v>
      </c>
      <c r="F163" s="76" t="s">
        <v>320</v>
      </c>
      <c r="G163" s="76">
        <v>181</v>
      </c>
      <c r="H163" s="76" t="s">
        <v>373</v>
      </c>
      <c r="I163" s="76" t="s">
        <v>374</v>
      </c>
      <c r="J163" s="118">
        <v>868378.63</v>
      </c>
      <c r="K163" s="119">
        <v>0</v>
      </c>
      <c r="L163" s="120">
        <f>Tabela14[[#This Row],[COF_MUN]]+Tabela14[[#This Row],[COF_NUTSIII]]</f>
        <v>868378.63</v>
      </c>
      <c r="M163" s="129">
        <v>2118</v>
      </c>
      <c r="N163" s="129">
        <v>467</v>
      </c>
      <c r="O163" s="129">
        <v>297</v>
      </c>
      <c r="P163" s="130">
        <f>Tabela14[[#This Row],[TtAlunos_Básico]]+Tabela14[[#This Row],[TtAlunos_Secundário_CCH]]+Tabela14[[#This Row],[TtAlunos_Secundário_prof]]</f>
        <v>2882</v>
      </c>
      <c r="Q163" s="118">
        <f>Tabela14[[#This Row],[COF_MUN]]/Tabela14[[#This Row],[Total de Alunos]]*Tabela14[[#This Row],[TtAlunos_Básico]]</f>
        <v>638176.93904927128</v>
      </c>
      <c r="R163" s="119">
        <f>Tabela14[[#This Row],[COF_NUTSIII]]/Tabela14[[#This Row],[Total de Alunos]]*Tabela14[[#This Row],[TtAlunos_Básico]]</f>
        <v>0</v>
      </c>
      <c r="S163" s="120">
        <f>Tabela14[[#This Row],[COF_NUTSIII+MUN]]/Tabela14[[#This Row],[Total de Alunos]]*Tabela14[[#This Row],[TtAlunos_Básico]]</f>
        <v>638176.93904927128</v>
      </c>
      <c r="T163" s="119">
        <f>Tabela14[[#This Row],[COF_MUN]]/Tabela14[[#This Row],[Total de Alunos]]*Tabela14[[#This Row],[TtAlunos_Secundário_CCH]]</f>
        <v>140712.29014920193</v>
      </c>
      <c r="U163" s="119">
        <f>Tabela14[[#This Row],[COF_NUTSIII]]/Tabela14[[#This Row],[Total de Alunos]]*Tabela14[[#This Row],[TtAlunos_Secundário_CCH]]</f>
        <v>0</v>
      </c>
      <c r="V163" s="120">
        <f>Tabela14[[#This Row],[COF_NUTSIII+MUN]]/Tabela14[[#This Row],[Total de Alunos]]*Tabela14[[#This Row],[TtAlunos_Secundário_CCH]]</f>
        <v>140712.29014920193</v>
      </c>
      <c r="W163" s="119">
        <f>Tabela14[[#This Row],[COF_MUN]]/Tabela14[[#This Row],[Total de Alunos]]*Tabela14[[#This Row],[TtAlunos_Secundário_prof]]</f>
        <v>89489.400801526717</v>
      </c>
      <c r="X163" s="119">
        <f>Tabela14[[#This Row],[COF_NUTSIII]]/Tabela14[[#This Row],[Total de Alunos]]*Tabela14[[#This Row],[TtAlunos_Secundário_prof]]</f>
        <v>0</v>
      </c>
      <c r="Y163" s="120">
        <f>Tabela14[[#This Row],[COF_NUTSIII+MUN]]/Tabela14[[#This Row],[Total de Alunos]]*Tabela14[[#This Row],[TtAlunos_Secundário_prof]]</f>
        <v>89489.400801526717</v>
      </c>
    </row>
    <row r="164" spans="1:25" x14ac:dyDescent="0.3">
      <c r="A164" s="76">
        <v>1116</v>
      </c>
      <c r="B164" s="76" t="s">
        <v>350</v>
      </c>
      <c r="C164" s="76" t="s">
        <v>353</v>
      </c>
      <c r="D164" s="76" t="s">
        <v>427</v>
      </c>
      <c r="E164" s="76" t="s">
        <v>428</v>
      </c>
      <c r="F164" s="76" t="s">
        <v>324</v>
      </c>
      <c r="G164" s="76">
        <v>170</v>
      </c>
      <c r="H164" s="76" t="s">
        <v>427</v>
      </c>
      <c r="I164" s="76" t="s">
        <v>438</v>
      </c>
      <c r="J164" s="118">
        <v>440990</v>
      </c>
      <c r="K164" s="119">
        <v>0</v>
      </c>
      <c r="L164" s="120">
        <f>Tabela14[[#This Row],[COF_MUN]]+Tabela14[[#This Row],[COF_NUTSIII]]</f>
        <v>440990</v>
      </c>
      <c r="M164" s="129">
        <v>14164</v>
      </c>
      <c r="N164" s="129">
        <v>2963</v>
      </c>
      <c r="O164" s="129">
        <v>815</v>
      </c>
      <c r="P164" s="130">
        <f>Tabela14[[#This Row],[TtAlunos_Básico]]+Tabela14[[#This Row],[TtAlunos_Secundário_CCH]]+Tabela14[[#This Row],[TtAlunos_Secundário_prof]]</f>
        <v>17942</v>
      </c>
      <c r="Q164" s="118">
        <f>Tabela14[[#This Row],[COF_MUN]]/Tabela14[[#This Row],[Total de Alunos]]*Tabela14[[#This Row],[TtAlunos_Básico]]</f>
        <v>348131.88942146918</v>
      </c>
      <c r="R164" s="119">
        <f>Tabela14[[#This Row],[COF_NUTSIII]]/Tabela14[[#This Row],[Total de Alunos]]*Tabela14[[#This Row],[TtAlunos_Básico]]</f>
        <v>0</v>
      </c>
      <c r="S164" s="120">
        <f>Tabela14[[#This Row],[COF_NUTSIII+MUN]]/Tabela14[[#This Row],[Total de Alunos]]*Tabela14[[#This Row],[TtAlunos_Básico]]</f>
        <v>348131.88942146918</v>
      </c>
      <c r="T164" s="119">
        <f>Tabela14[[#This Row],[COF_MUN]]/Tabela14[[#This Row],[Total de Alunos]]*Tabela14[[#This Row],[TtAlunos_Secundário_CCH]]</f>
        <v>72826.517110689994</v>
      </c>
      <c r="U164" s="119">
        <f>Tabela14[[#This Row],[COF_NUTSIII]]/Tabela14[[#This Row],[Total de Alunos]]*Tabela14[[#This Row],[TtAlunos_Secundário_CCH]]</f>
        <v>0</v>
      </c>
      <c r="V164" s="120">
        <f>Tabela14[[#This Row],[COF_NUTSIII+MUN]]/Tabela14[[#This Row],[Total de Alunos]]*Tabela14[[#This Row],[TtAlunos_Secundário_CCH]]</f>
        <v>72826.517110689994</v>
      </c>
      <c r="W164" s="119">
        <f>Tabela14[[#This Row],[COF_MUN]]/Tabela14[[#This Row],[Total de Alunos]]*Tabela14[[#This Row],[TtAlunos_Secundário_prof]]</f>
        <v>20031.593467840819</v>
      </c>
      <c r="X164" s="119">
        <f>Tabela14[[#This Row],[COF_NUTSIII]]/Tabela14[[#This Row],[Total de Alunos]]*Tabela14[[#This Row],[TtAlunos_Secundário_prof]]</f>
        <v>0</v>
      </c>
      <c r="Y164" s="120">
        <f>Tabela14[[#This Row],[COF_NUTSIII+MUN]]/Tabela14[[#This Row],[Total de Alunos]]*Tabela14[[#This Row],[TtAlunos_Secundário_prof]]</f>
        <v>20031.593467840819</v>
      </c>
    </row>
    <row r="165" spans="1:25" x14ac:dyDescent="0.3">
      <c r="A165" s="76">
        <v>1110</v>
      </c>
      <c r="B165" s="76" t="s">
        <v>350</v>
      </c>
      <c r="C165" s="76" t="s">
        <v>353</v>
      </c>
      <c r="D165" s="76" t="s">
        <v>427</v>
      </c>
      <c r="E165" s="76" t="s">
        <v>428</v>
      </c>
      <c r="F165" s="76" t="s">
        <v>324</v>
      </c>
      <c r="G165" s="76">
        <v>170</v>
      </c>
      <c r="H165" s="76" t="s">
        <v>427</v>
      </c>
      <c r="I165" s="76" t="s">
        <v>439</v>
      </c>
      <c r="J165" s="118">
        <v>516210.83</v>
      </c>
      <c r="K165" s="119">
        <v>0</v>
      </c>
      <c r="L165" s="120">
        <f>Tabela14[[#This Row],[COF_MUN]]+Tabela14[[#This Row],[COF_NUTSIII]]</f>
        <v>516210.83</v>
      </c>
      <c r="M165" s="129">
        <v>14861</v>
      </c>
      <c r="N165" s="129">
        <v>4368</v>
      </c>
      <c r="O165" s="129">
        <v>899</v>
      </c>
      <c r="P165" s="130">
        <f>Tabela14[[#This Row],[TtAlunos_Básico]]+Tabela14[[#This Row],[TtAlunos_Secundário_CCH]]+Tabela14[[#This Row],[TtAlunos_Secundário_prof]]</f>
        <v>20128</v>
      </c>
      <c r="Q165" s="118">
        <f>Tabela14[[#This Row],[COF_MUN]]/Tabela14[[#This Row],[Total de Alunos]]*Tabela14[[#This Row],[TtAlunos_Básico]]</f>
        <v>381131.21743988473</v>
      </c>
      <c r="R165" s="119">
        <f>Tabela14[[#This Row],[COF_NUTSIII]]/Tabela14[[#This Row],[Total de Alunos]]*Tabela14[[#This Row],[TtAlunos_Básico]]</f>
        <v>0</v>
      </c>
      <c r="S165" s="120">
        <f>Tabela14[[#This Row],[COF_NUTSIII+MUN]]/Tabela14[[#This Row],[Total de Alunos]]*Tabela14[[#This Row],[TtAlunos_Básico]]</f>
        <v>381131.21743988473</v>
      </c>
      <c r="T165" s="119">
        <f>Tabela14[[#This Row],[COF_MUN]]/Tabela14[[#This Row],[Total de Alunos]]*Tabela14[[#This Row],[TtAlunos_Secundário_CCH]]</f>
        <v>112023.49490461049</v>
      </c>
      <c r="U165" s="119">
        <f>Tabela14[[#This Row],[COF_NUTSIII]]/Tabela14[[#This Row],[Total de Alunos]]*Tabela14[[#This Row],[TtAlunos_Secundário_CCH]]</f>
        <v>0</v>
      </c>
      <c r="V165" s="120">
        <f>Tabela14[[#This Row],[COF_NUTSIII+MUN]]/Tabela14[[#This Row],[Total de Alunos]]*Tabela14[[#This Row],[TtAlunos_Secundário_CCH]]</f>
        <v>112023.49490461049</v>
      </c>
      <c r="W165" s="119">
        <f>Tabela14[[#This Row],[COF_MUN]]/Tabela14[[#This Row],[Total de Alunos]]*Tabela14[[#This Row],[TtAlunos_Secundário_prof]]</f>
        <v>23056.117655504768</v>
      </c>
      <c r="X165" s="119">
        <f>Tabela14[[#This Row],[COF_NUTSIII]]/Tabela14[[#This Row],[Total de Alunos]]*Tabela14[[#This Row],[TtAlunos_Secundário_prof]]</f>
        <v>0</v>
      </c>
      <c r="Y165" s="120">
        <f>Tabela14[[#This Row],[COF_NUTSIII+MUN]]/Tabela14[[#This Row],[Total de Alunos]]*Tabela14[[#This Row],[TtAlunos_Secundário_prof]]</f>
        <v>23056.117655504768</v>
      </c>
    </row>
    <row r="166" spans="1:25" x14ac:dyDescent="0.3">
      <c r="A166" s="76">
        <v>506</v>
      </c>
      <c r="B166" s="76" t="s">
        <v>350</v>
      </c>
      <c r="C166" s="76" t="s">
        <v>353</v>
      </c>
      <c r="D166" s="76" t="s">
        <v>484</v>
      </c>
      <c r="E166" s="76" t="s">
        <v>485</v>
      </c>
      <c r="F166" s="76" t="s">
        <v>328</v>
      </c>
      <c r="G166" s="76" t="s">
        <v>306</v>
      </c>
      <c r="H166" s="76" t="s">
        <v>486</v>
      </c>
      <c r="I166" s="76" t="s">
        <v>488</v>
      </c>
      <c r="J166" s="118">
        <v>0</v>
      </c>
      <c r="K166" s="119">
        <v>369731.88500000001</v>
      </c>
      <c r="L166" s="120">
        <f>Tabela14[[#This Row],[COF_MUN]]+Tabela14[[#This Row],[COF_NUTSIII]]</f>
        <v>369731.88500000001</v>
      </c>
      <c r="M166" s="129">
        <v>191</v>
      </c>
      <c r="N166" s="129">
        <v>62</v>
      </c>
      <c r="O166" s="129">
        <v>27</v>
      </c>
      <c r="P166" s="130">
        <f>Tabela14[[#This Row],[TtAlunos_Básico]]+Tabela14[[#This Row],[TtAlunos_Secundário_CCH]]+Tabela14[[#This Row],[TtAlunos_Secundário_prof]]</f>
        <v>280</v>
      </c>
      <c r="Q166" s="118">
        <f>Tabela14[[#This Row],[COF_MUN]]/Tabela14[[#This Row],[Total de Alunos]]*Tabela14[[#This Row],[TtAlunos_Básico]]</f>
        <v>0</v>
      </c>
      <c r="R166" s="119">
        <f>Tabela14[[#This Row],[COF_NUTSIII]]/Tabela14[[#This Row],[Total de Alunos]]*Tabela14[[#This Row],[TtAlunos_Básico]]</f>
        <v>252209.96441071428</v>
      </c>
      <c r="S166" s="120">
        <f>Tabela14[[#This Row],[COF_NUTSIII+MUN]]/Tabela14[[#This Row],[Total de Alunos]]*Tabela14[[#This Row],[TtAlunos_Básico]]</f>
        <v>252209.96441071428</v>
      </c>
      <c r="T166" s="119">
        <f>Tabela14[[#This Row],[COF_MUN]]/Tabela14[[#This Row],[Total de Alunos]]*Tabela14[[#This Row],[TtAlunos_Secundário_CCH]]</f>
        <v>0</v>
      </c>
      <c r="U166" s="119">
        <f>Tabela14[[#This Row],[COF_NUTSIII]]/Tabela14[[#This Row],[Total de Alunos]]*Tabela14[[#This Row],[TtAlunos_Secundário_CCH]]</f>
        <v>81869.203107142865</v>
      </c>
      <c r="V166" s="120">
        <f>Tabela14[[#This Row],[COF_NUTSIII+MUN]]/Tabela14[[#This Row],[Total de Alunos]]*Tabela14[[#This Row],[TtAlunos_Secundário_CCH]]</f>
        <v>81869.203107142865</v>
      </c>
      <c r="W166" s="119">
        <f>Tabela14[[#This Row],[COF_MUN]]/Tabela14[[#This Row],[Total de Alunos]]*Tabela14[[#This Row],[TtAlunos_Secundário_prof]]</f>
        <v>0</v>
      </c>
      <c r="X166" s="119">
        <f>Tabela14[[#This Row],[COF_NUTSIII]]/Tabela14[[#This Row],[Total de Alunos]]*Tabela14[[#This Row],[TtAlunos_Secundário_prof]]</f>
        <v>35652.717482142856</v>
      </c>
      <c r="Y166" s="120">
        <f>Tabela14[[#This Row],[COF_NUTSIII+MUN]]/Tabela14[[#This Row],[Total de Alunos]]*Tabela14[[#This Row],[TtAlunos_Secundário_prof]]</f>
        <v>35652.717482142856</v>
      </c>
    </row>
    <row r="167" spans="1:25" x14ac:dyDescent="0.3">
      <c r="A167" s="76">
        <v>810</v>
      </c>
      <c r="B167" s="76" t="s">
        <v>350</v>
      </c>
      <c r="C167" s="76" t="s">
        <v>353</v>
      </c>
      <c r="D167" s="76" t="s">
        <v>321</v>
      </c>
      <c r="E167" s="76" t="s">
        <v>377</v>
      </c>
      <c r="F167" s="76" t="s">
        <v>321</v>
      </c>
      <c r="G167" s="76">
        <v>150</v>
      </c>
      <c r="H167" s="76" t="s">
        <v>378</v>
      </c>
      <c r="I167" s="76" t="s">
        <v>386</v>
      </c>
      <c r="J167" s="118">
        <v>0</v>
      </c>
      <c r="K167" s="119">
        <v>0</v>
      </c>
      <c r="L167" s="120">
        <f>Tabela14[[#This Row],[COF_MUN]]+Tabela14[[#This Row],[COF_NUTSIII]]</f>
        <v>0</v>
      </c>
      <c r="M167" s="129">
        <v>4317</v>
      </c>
      <c r="N167" s="129">
        <v>706</v>
      </c>
      <c r="O167" s="129">
        <v>460</v>
      </c>
      <c r="P167" s="130">
        <f>Tabela14[[#This Row],[TtAlunos_Básico]]+Tabela14[[#This Row],[TtAlunos_Secundário_CCH]]+Tabela14[[#This Row],[TtAlunos_Secundário_prof]]</f>
        <v>5483</v>
      </c>
      <c r="Q167" s="118">
        <f>Tabela14[[#This Row],[COF_MUN]]/Tabela14[[#This Row],[Total de Alunos]]*Tabela14[[#This Row],[TtAlunos_Básico]]</f>
        <v>0</v>
      </c>
      <c r="R167" s="119">
        <f>Tabela14[[#This Row],[COF_NUTSIII]]/Tabela14[[#This Row],[Total de Alunos]]*Tabela14[[#This Row],[TtAlunos_Básico]]</f>
        <v>0</v>
      </c>
      <c r="S167" s="120">
        <f>Tabela14[[#This Row],[COF_NUTSIII+MUN]]/Tabela14[[#This Row],[Total de Alunos]]*Tabela14[[#This Row],[TtAlunos_Básico]]</f>
        <v>0</v>
      </c>
      <c r="T167" s="119">
        <f>Tabela14[[#This Row],[COF_MUN]]/Tabela14[[#This Row],[Total de Alunos]]*Tabela14[[#This Row],[TtAlunos_Secundário_CCH]]</f>
        <v>0</v>
      </c>
      <c r="U167" s="119">
        <f>Tabela14[[#This Row],[COF_NUTSIII]]/Tabela14[[#This Row],[Total de Alunos]]*Tabela14[[#This Row],[TtAlunos_Secundário_CCH]]</f>
        <v>0</v>
      </c>
      <c r="V167" s="120">
        <f>Tabela14[[#This Row],[COF_NUTSIII+MUN]]/Tabela14[[#This Row],[Total de Alunos]]*Tabela14[[#This Row],[TtAlunos_Secundário_CCH]]</f>
        <v>0</v>
      </c>
      <c r="W167" s="119">
        <f>Tabela14[[#This Row],[COF_MUN]]/Tabela14[[#This Row],[Total de Alunos]]*Tabela14[[#This Row],[TtAlunos_Secundário_prof]]</f>
        <v>0</v>
      </c>
      <c r="X167" s="119">
        <f>Tabela14[[#This Row],[COF_NUTSIII]]/Tabela14[[#This Row],[Total de Alunos]]*Tabela14[[#This Row],[TtAlunos_Secundário_prof]]</f>
        <v>0</v>
      </c>
      <c r="Y167" s="120">
        <f>Tabela14[[#This Row],[COF_NUTSIII+MUN]]/Tabela14[[#This Row],[Total de Alunos]]*Tabela14[[#This Row],[TtAlunos_Secundário_prof]]</f>
        <v>0</v>
      </c>
    </row>
    <row r="168" spans="1:25" x14ac:dyDescent="0.3">
      <c r="A168" s="76">
        <v>113</v>
      </c>
      <c r="B168" s="76" t="s">
        <v>350</v>
      </c>
      <c r="C168" s="76" t="s">
        <v>353</v>
      </c>
      <c r="D168" s="76" t="s">
        <v>408</v>
      </c>
      <c r="E168" s="76" t="s">
        <v>409</v>
      </c>
      <c r="F168" s="76" t="s">
        <v>325</v>
      </c>
      <c r="G168" s="76" t="s">
        <v>299</v>
      </c>
      <c r="H168" s="76" t="s">
        <v>445</v>
      </c>
      <c r="I168" s="76" t="s">
        <v>452</v>
      </c>
      <c r="J168" s="118">
        <v>346078.35</v>
      </c>
      <c r="K168" s="119">
        <v>52941.176470588238</v>
      </c>
      <c r="L168" s="120">
        <f>Tabela14[[#This Row],[COF_MUN]]+Tabela14[[#This Row],[COF_NUTSIII]]</f>
        <v>399019.52647058823</v>
      </c>
      <c r="M168" s="129">
        <v>4731</v>
      </c>
      <c r="N168" s="129">
        <v>921</v>
      </c>
      <c r="O168" s="129">
        <v>904</v>
      </c>
      <c r="P168" s="130">
        <f>Tabela14[[#This Row],[TtAlunos_Básico]]+Tabela14[[#This Row],[TtAlunos_Secundário_CCH]]+Tabela14[[#This Row],[TtAlunos_Secundário_prof]]</f>
        <v>6556</v>
      </c>
      <c r="Q168" s="118">
        <f>Tabela14[[#This Row],[COF_MUN]]/Tabela14[[#This Row],[Total de Alunos]]*Tabela14[[#This Row],[TtAlunos_Básico]]</f>
        <v>249740.18820164734</v>
      </c>
      <c r="R168" s="119">
        <f>Tabela14[[#This Row],[COF_NUTSIII]]/Tabela14[[#This Row],[Total de Alunos]]*Tabela14[[#This Row],[TtAlunos_Básico]]</f>
        <v>38203.890464056276</v>
      </c>
      <c r="S168" s="120">
        <f>Tabela14[[#This Row],[COF_NUTSIII+MUN]]/Tabela14[[#This Row],[Total de Alunos]]*Tabela14[[#This Row],[TtAlunos_Básico]]</f>
        <v>287944.07866570359</v>
      </c>
      <c r="T168" s="119">
        <f>Tabela14[[#This Row],[COF_MUN]]/Tabela14[[#This Row],[Total de Alunos]]*Tabela14[[#This Row],[TtAlunos_Secundário_CCH]]</f>
        <v>48617.779187004271</v>
      </c>
      <c r="U168" s="119">
        <f>Tabela14[[#This Row],[COF_NUTSIII]]/Tabela14[[#This Row],[Total de Alunos]]*Tabela14[[#This Row],[TtAlunos_Secundário_CCH]]</f>
        <v>7437.2824175429787</v>
      </c>
      <c r="V168" s="120">
        <f>Tabela14[[#This Row],[COF_NUTSIII+MUN]]/Tabela14[[#This Row],[Total de Alunos]]*Tabela14[[#This Row],[TtAlunos_Secundário_CCH]]</f>
        <v>56055.061604547249</v>
      </c>
      <c r="W168" s="119">
        <f>Tabela14[[#This Row],[COF_MUN]]/Tabela14[[#This Row],[Total de Alunos]]*Tabela14[[#This Row],[TtAlunos_Secundário_prof]]</f>
        <v>47720.382611348381</v>
      </c>
      <c r="X168" s="119">
        <f>Tabela14[[#This Row],[COF_NUTSIII]]/Tabela14[[#This Row],[Total de Alunos]]*Tabela14[[#This Row],[TtAlunos_Secundário_prof]]</f>
        <v>7300.0035889889823</v>
      </c>
      <c r="Y168" s="120">
        <f>Tabela14[[#This Row],[COF_NUTSIII+MUN]]/Tabela14[[#This Row],[Total de Alunos]]*Tabela14[[#This Row],[TtAlunos_Secundário_prof]]</f>
        <v>55020.386200337365</v>
      </c>
    </row>
    <row r="169" spans="1:25" x14ac:dyDescent="0.3">
      <c r="A169" s="76">
        <v>1810</v>
      </c>
      <c r="B169" s="76" t="s">
        <v>350</v>
      </c>
      <c r="C169" s="76" t="s">
        <v>353</v>
      </c>
      <c r="D169" s="76" t="s">
        <v>484</v>
      </c>
      <c r="E169" s="76" t="s">
        <v>485</v>
      </c>
      <c r="F169" s="76" t="s">
        <v>340</v>
      </c>
      <c r="G169" s="76" t="s">
        <v>316</v>
      </c>
      <c r="H169" s="76" t="s">
        <v>513</v>
      </c>
      <c r="I169" s="76" t="s">
        <v>631</v>
      </c>
      <c r="J169" s="118">
        <v>0</v>
      </c>
      <c r="K169" s="119">
        <v>341568.78571428574</v>
      </c>
      <c r="L169" s="120">
        <f>Tabela14[[#This Row],[COF_MUN]]+Tabela14[[#This Row],[COF_NUTSIII]]</f>
        <v>341568.78571428574</v>
      </c>
      <c r="M169" s="129">
        <v>781</v>
      </c>
      <c r="N169" s="129">
        <v>157</v>
      </c>
      <c r="O169" s="129">
        <v>77</v>
      </c>
      <c r="P169" s="130">
        <f>Tabela14[[#This Row],[TtAlunos_Básico]]+Tabela14[[#This Row],[TtAlunos_Secundário_CCH]]+Tabela14[[#This Row],[TtAlunos_Secundário_prof]]</f>
        <v>1015</v>
      </c>
      <c r="Q169" s="118">
        <f>Tabela14[[#This Row],[COF_MUN]]/Tabela14[[#This Row],[Total de Alunos]]*Tabela14[[#This Row],[TtAlunos_Básico]]</f>
        <v>0</v>
      </c>
      <c r="R169" s="119">
        <f>Tabela14[[#This Row],[COF_NUTSIII]]/Tabela14[[#This Row],[Total de Alunos]]*Tabela14[[#This Row],[TtAlunos_Básico]]</f>
        <v>262822.87846586911</v>
      </c>
      <c r="S169" s="120">
        <f>Tabela14[[#This Row],[COF_NUTSIII+MUN]]/Tabela14[[#This Row],[Total de Alunos]]*Tabela14[[#This Row],[TtAlunos_Básico]]</f>
        <v>262822.87846586911</v>
      </c>
      <c r="T169" s="119">
        <f>Tabela14[[#This Row],[COF_MUN]]/Tabela14[[#This Row],[Total de Alunos]]*Tabela14[[#This Row],[TtAlunos_Secundário_CCH]]</f>
        <v>0</v>
      </c>
      <c r="U169" s="119">
        <f>Tabela14[[#This Row],[COF_NUTSIII]]/Tabela14[[#This Row],[Total de Alunos]]*Tabela14[[#This Row],[TtAlunos_Secundário_CCH]]</f>
        <v>52833.792470091488</v>
      </c>
      <c r="V169" s="120">
        <f>Tabela14[[#This Row],[COF_NUTSIII+MUN]]/Tabela14[[#This Row],[Total de Alunos]]*Tabela14[[#This Row],[TtAlunos_Secundário_CCH]]</f>
        <v>52833.792470091488</v>
      </c>
      <c r="W169" s="119">
        <f>Tabela14[[#This Row],[COF_MUN]]/Tabela14[[#This Row],[Total de Alunos]]*Tabela14[[#This Row],[TtAlunos_Secundário_prof]]</f>
        <v>0</v>
      </c>
      <c r="X169" s="119">
        <f>Tabela14[[#This Row],[COF_NUTSIII]]/Tabela14[[#This Row],[Total de Alunos]]*Tabela14[[#This Row],[TtAlunos_Secundário_prof]]</f>
        <v>25912.114778325125</v>
      </c>
      <c r="Y169" s="120">
        <f>Tabela14[[#This Row],[COF_NUTSIII+MUN]]/Tabela14[[#This Row],[Total de Alunos]]*Tabela14[[#This Row],[TtAlunos_Secundário_prof]]</f>
        <v>25912.114778325125</v>
      </c>
    </row>
    <row r="170" spans="1:25" x14ac:dyDescent="0.3">
      <c r="A170" s="76">
        <v>114</v>
      </c>
      <c r="B170" s="76" t="s">
        <v>350</v>
      </c>
      <c r="C170" s="76" t="s">
        <v>353</v>
      </c>
      <c r="D170" s="76" t="s">
        <v>484</v>
      </c>
      <c r="E170" s="76" t="s">
        <v>485</v>
      </c>
      <c r="F170" s="76" t="s">
        <v>335</v>
      </c>
      <c r="G170" s="76" t="s">
        <v>304</v>
      </c>
      <c r="H170" s="76" t="s">
        <v>445</v>
      </c>
      <c r="I170" s="76" t="s">
        <v>575</v>
      </c>
      <c r="J170" s="118">
        <v>0</v>
      </c>
      <c r="K170" s="119">
        <v>261614.17909090911</v>
      </c>
      <c r="L170" s="120">
        <f>Tabela14[[#This Row],[COF_MUN]]+Tabela14[[#This Row],[COF_NUTSIII]]</f>
        <v>261614.17909090911</v>
      </c>
      <c r="M170" s="129">
        <v>1974</v>
      </c>
      <c r="N170" s="129">
        <v>374</v>
      </c>
      <c r="O170" s="129">
        <v>191</v>
      </c>
      <c r="P170" s="130">
        <f>Tabela14[[#This Row],[TtAlunos_Básico]]+Tabela14[[#This Row],[TtAlunos_Secundário_CCH]]+Tabela14[[#This Row],[TtAlunos_Secundário_prof]]</f>
        <v>2539</v>
      </c>
      <c r="Q170" s="118">
        <f>Tabela14[[#This Row],[COF_MUN]]/Tabela14[[#This Row],[Total de Alunos]]*Tabela14[[#This Row],[TtAlunos_Básico]]</f>
        <v>0</v>
      </c>
      <c r="R170" s="119">
        <f>Tabela14[[#This Row],[COF_NUTSIII]]/Tabela14[[#This Row],[Total de Alunos]]*Tabela14[[#This Row],[TtAlunos_Básico]]</f>
        <v>203397.55396827671</v>
      </c>
      <c r="S170" s="120">
        <f>Tabela14[[#This Row],[COF_NUTSIII+MUN]]/Tabela14[[#This Row],[Total de Alunos]]*Tabela14[[#This Row],[TtAlunos_Básico]]</f>
        <v>203397.55396827671</v>
      </c>
      <c r="T170" s="119">
        <f>Tabela14[[#This Row],[COF_MUN]]/Tabela14[[#This Row],[Total de Alunos]]*Tabela14[[#This Row],[TtAlunos_Secundário_CCH]]</f>
        <v>0</v>
      </c>
      <c r="U170" s="119">
        <f>Tabela14[[#This Row],[COF_NUTSIII]]/Tabela14[[#This Row],[Total de Alunos]]*Tabela14[[#This Row],[TtAlunos_Secundário_CCH]]</f>
        <v>38536.314682946046</v>
      </c>
      <c r="V170" s="120">
        <f>Tabela14[[#This Row],[COF_NUTSIII+MUN]]/Tabela14[[#This Row],[Total de Alunos]]*Tabela14[[#This Row],[TtAlunos_Secundário_CCH]]</f>
        <v>38536.314682946046</v>
      </c>
      <c r="W170" s="119">
        <f>Tabela14[[#This Row],[COF_MUN]]/Tabela14[[#This Row],[Total de Alunos]]*Tabela14[[#This Row],[TtAlunos_Secundário_prof]]</f>
        <v>0</v>
      </c>
      <c r="X170" s="119">
        <f>Tabela14[[#This Row],[COF_NUTSIII]]/Tabela14[[#This Row],[Total de Alunos]]*Tabela14[[#This Row],[TtAlunos_Secundário_prof]]</f>
        <v>19680.310439686349</v>
      </c>
      <c r="Y170" s="120">
        <f>Tabela14[[#This Row],[COF_NUTSIII+MUN]]/Tabela14[[#This Row],[Total de Alunos]]*Tabela14[[#This Row],[TtAlunos_Secundário_prof]]</f>
        <v>19680.310439686349</v>
      </c>
    </row>
    <row r="171" spans="1:25" x14ac:dyDescent="0.3">
      <c r="A171" s="76">
        <v>611</v>
      </c>
      <c r="B171" s="76" t="s">
        <v>350</v>
      </c>
      <c r="C171" s="76" t="s">
        <v>353</v>
      </c>
      <c r="D171" s="76" t="s">
        <v>484</v>
      </c>
      <c r="E171" s="76" t="s">
        <v>485</v>
      </c>
      <c r="F171" s="76" t="s">
        <v>336</v>
      </c>
      <c r="G171" s="76" t="s">
        <v>314</v>
      </c>
      <c r="H171" s="76" t="s">
        <v>579</v>
      </c>
      <c r="I171" s="76" t="s">
        <v>591</v>
      </c>
      <c r="J171" s="118">
        <v>0</v>
      </c>
      <c r="K171" s="119">
        <v>331258.91315789474</v>
      </c>
      <c r="L171" s="120">
        <f>Tabela14[[#This Row],[COF_MUN]]+Tabela14[[#This Row],[COF_NUTSIII]]</f>
        <v>331258.91315789474</v>
      </c>
      <c r="M171" s="129">
        <v>1506</v>
      </c>
      <c r="N171" s="129">
        <v>325</v>
      </c>
      <c r="O171" s="129">
        <v>271</v>
      </c>
      <c r="P171" s="130">
        <f>Tabela14[[#This Row],[TtAlunos_Básico]]+Tabela14[[#This Row],[TtAlunos_Secundário_CCH]]+Tabela14[[#This Row],[TtAlunos_Secundário_prof]]</f>
        <v>2102</v>
      </c>
      <c r="Q171" s="118">
        <f>Tabela14[[#This Row],[COF_MUN]]/Tabela14[[#This Row],[Total de Alunos]]*Tabela14[[#This Row],[TtAlunos_Básico]]</f>
        <v>0</v>
      </c>
      <c r="R171" s="119">
        <f>Tabela14[[#This Row],[COF_NUTSIII]]/Tabela14[[#This Row],[Total de Alunos]]*Tabela14[[#This Row],[TtAlunos_Básico]]</f>
        <v>237333.93112073714</v>
      </c>
      <c r="S171" s="120">
        <f>Tabela14[[#This Row],[COF_NUTSIII+MUN]]/Tabela14[[#This Row],[Total de Alunos]]*Tabela14[[#This Row],[TtAlunos_Básico]]</f>
        <v>237333.93112073714</v>
      </c>
      <c r="T171" s="119">
        <f>Tabela14[[#This Row],[COF_MUN]]/Tabela14[[#This Row],[Total de Alunos]]*Tabela14[[#This Row],[TtAlunos_Secundário_CCH]]</f>
        <v>0</v>
      </c>
      <c r="U171" s="119">
        <f>Tabela14[[#This Row],[COF_NUTSIII]]/Tabela14[[#This Row],[Total de Alunos]]*Tabela14[[#This Row],[TtAlunos_Secundário_CCH]]</f>
        <v>51217.481815564119</v>
      </c>
      <c r="V171" s="120">
        <f>Tabela14[[#This Row],[COF_NUTSIII+MUN]]/Tabela14[[#This Row],[Total de Alunos]]*Tabela14[[#This Row],[TtAlunos_Secundário_CCH]]</f>
        <v>51217.481815564119</v>
      </c>
      <c r="W171" s="119">
        <f>Tabela14[[#This Row],[COF_MUN]]/Tabela14[[#This Row],[Total de Alunos]]*Tabela14[[#This Row],[TtAlunos_Secundário_prof]]</f>
        <v>0</v>
      </c>
      <c r="X171" s="119">
        <f>Tabela14[[#This Row],[COF_NUTSIII]]/Tabela14[[#This Row],[Total de Alunos]]*Tabela14[[#This Row],[TtAlunos_Secundário_prof]]</f>
        <v>42707.500221593466</v>
      </c>
      <c r="Y171" s="120">
        <f>Tabela14[[#This Row],[COF_NUTSIII+MUN]]/Tabela14[[#This Row],[Total de Alunos]]*Tabela14[[#This Row],[TtAlunos_Secundário_prof]]</f>
        <v>42707.500221593466</v>
      </c>
    </row>
    <row r="172" spans="1:25" x14ac:dyDescent="0.3">
      <c r="A172" s="76">
        <v>1421</v>
      </c>
      <c r="B172" s="76" t="s">
        <v>350</v>
      </c>
      <c r="C172" s="76" t="s">
        <v>353</v>
      </c>
      <c r="D172" s="76" t="s">
        <v>484</v>
      </c>
      <c r="E172" s="76" t="s">
        <v>485</v>
      </c>
      <c r="F172" s="76" t="s">
        <v>333</v>
      </c>
      <c r="G172" s="76" t="s">
        <v>308</v>
      </c>
      <c r="H172" s="76" t="s">
        <v>532</v>
      </c>
      <c r="I172" s="76" t="s">
        <v>549</v>
      </c>
      <c r="J172" s="118">
        <v>0</v>
      </c>
      <c r="K172" s="119">
        <v>292092.53769230773</v>
      </c>
      <c r="L172" s="120">
        <f>Tabela14[[#This Row],[COF_MUN]]+Tabela14[[#This Row],[COF_NUTSIII]]</f>
        <v>292092.53769230773</v>
      </c>
      <c r="M172" s="129">
        <v>3866</v>
      </c>
      <c r="N172" s="129">
        <v>868</v>
      </c>
      <c r="O172" s="129">
        <v>822</v>
      </c>
      <c r="P172" s="130">
        <f>Tabela14[[#This Row],[TtAlunos_Básico]]+Tabela14[[#This Row],[TtAlunos_Secundário_CCH]]+Tabela14[[#This Row],[TtAlunos_Secundário_prof]]</f>
        <v>5556</v>
      </c>
      <c r="Q172" s="118">
        <f>Tabela14[[#This Row],[COF_MUN]]/Tabela14[[#This Row],[Total de Alunos]]*Tabela14[[#This Row],[TtAlunos_Básico]]</f>
        <v>0</v>
      </c>
      <c r="R172" s="119">
        <f>Tabela14[[#This Row],[COF_NUTSIII]]/Tabela14[[#This Row],[Total de Alunos]]*Tabela14[[#This Row],[TtAlunos_Básico]]</f>
        <v>203245.09552168139</v>
      </c>
      <c r="S172" s="120">
        <f>Tabela14[[#This Row],[COF_NUTSIII+MUN]]/Tabela14[[#This Row],[Total de Alunos]]*Tabela14[[#This Row],[TtAlunos_Básico]]</f>
        <v>203245.09552168139</v>
      </c>
      <c r="T172" s="119">
        <f>Tabela14[[#This Row],[COF_MUN]]/Tabela14[[#This Row],[Total de Alunos]]*Tabela14[[#This Row],[TtAlunos_Secundário_CCH]]</f>
        <v>0</v>
      </c>
      <c r="U172" s="119">
        <f>Tabela14[[#This Row],[COF_NUTSIII]]/Tabela14[[#This Row],[Total de Alunos]]*Tabela14[[#This Row],[TtAlunos_Secundário_CCH]]</f>
        <v>45632.887458049518</v>
      </c>
      <c r="V172" s="120">
        <f>Tabela14[[#This Row],[COF_NUTSIII+MUN]]/Tabela14[[#This Row],[Total de Alunos]]*Tabela14[[#This Row],[TtAlunos_Secundário_CCH]]</f>
        <v>45632.887458049518</v>
      </c>
      <c r="W172" s="119">
        <f>Tabela14[[#This Row],[COF_MUN]]/Tabela14[[#This Row],[Total de Alunos]]*Tabela14[[#This Row],[TtAlunos_Secundário_prof]]</f>
        <v>0</v>
      </c>
      <c r="X172" s="119">
        <f>Tabela14[[#This Row],[COF_NUTSIII]]/Tabela14[[#This Row],[Total de Alunos]]*Tabela14[[#This Row],[TtAlunos_Secundário_prof]]</f>
        <v>43214.55471257685</v>
      </c>
      <c r="Y172" s="120">
        <f>Tabela14[[#This Row],[COF_NUTSIII+MUN]]/Tabela14[[#This Row],[Total de Alunos]]*Tabela14[[#This Row],[TtAlunos_Secundário_prof]]</f>
        <v>43214.55471257685</v>
      </c>
    </row>
    <row r="173" spans="1:25" x14ac:dyDescent="0.3">
      <c r="A173" s="76">
        <v>212</v>
      </c>
      <c r="B173" s="76" t="s">
        <v>350</v>
      </c>
      <c r="C173" s="76" t="s">
        <v>353</v>
      </c>
      <c r="D173" s="76" t="s">
        <v>354</v>
      </c>
      <c r="E173" s="76" t="s">
        <v>355</v>
      </c>
      <c r="F173" s="76" t="s">
        <v>327</v>
      </c>
      <c r="G173" s="76">
        <v>184</v>
      </c>
      <c r="H173" s="76" t="s">
        <v>373</v>
      </c>
      <c r="I173" s="76" t="s">
        <v>481</v>
      </c>
      <c r="J173" s="118">
        <v>275063.94</v>
      </c>
      <c r="K173" s="119">
        <v>58442.553846153845</v>
      </c>
      <c r="L173" s="120">
        <f>Tabela14[[#This Row],[COF_MUN]]+Tabela14[[#This Row],[COF_NUTSIII]]</f>
        <v>333506.49384615384</v>
      </c>
      <c r="M173" s="129">
        <v>341</v>
      </c>
      <c r="N173" s="129">
        <v>68</v>
      </c>
      <c r="O173" s="129">
        <v>33</v>
      </c>
      <c r="P173" s="130">
        <f>Tabela14[[#This Row],[TtAlunos_Básico]]+Tabela14[[#This Row],[TtAlunos_Secundário_CCH]]+Tabela14[[#This Row],[TtAlunos_Secundário_prof]]</f>
        <v>442</v>
      </c>
      <c r="Q173" s="118">
        <f>Tabela14[[#This Row],[COF_MUN]]/Tabela14[[#This Row],[Total de Alunos]]*Tabela14[[#This Row],[TtAlunos_Básico]]</f>
        <v>212209.96276018099</v>
      </c>
      <c r="R173" s="119">
        <f>Tabela14[[#This Row],[COF_NUTSIII]]/Tabela14[[#This Row],[Total de Alunos]]*Tabela14[[#This Row],[TtAlunos_Básico]]</f>
        <v>45088.033623390183</v>
      </c>
      <c r="S173" s="120">
        <f>Tabela14[[#This Row],[COF_NUTSIII+MUN]]/Tabela14[[#This Row],[Total de Alunos]]*Tabela14[[#This Row],[TtAlunos_Básico]]</f>
        <v>257297.99638357118</v>
      </c>
      <c r="T173" s="119">
        <f>Tabela14[[#This Row],[COF_MUN]]/Tabela14[[#This Row],[Total de Alunos]]*Tabela14[[#This Row],[TtAlunos_Secundário_CCH]]</f>
        <v>42317.529230769229</v>
      </c>
      <c r="U173" s="119">
        <f>Tabela14[[#This Row],[COF_NUTSIII]]/Tabela14[[#This Row],[Total de Alunos]]*Tabela14[[#This Row],[TtAlunos_Secundário_CCH]]</f>
        <v>8991.162130177514</v>
      </c>
      <c r="V173" s="120">
        <f>Tabela14[[#This Row],[COF_NUTSIII+MUN]]/Tabela14[[#This Row],[Total de Alunos]]*Tabela14[[#This Row],[TtAlunos_Secundário_CCH]]</f>
        <v>51308.691360946745</v>
      </c>
      <c r="W173" s="119">
        <f>Tabela14[[#This Row],[COF_MUN]]/Tabela14[[#This Row],[Total de Alunos]]*Tabela14[[#This Row],[TtAlunos_Secundário_prof]]</f>
        <v>20536.448009049771</v>
      </c>
      <c r="X173" s="119">
        <f>Tabela14[[#This Row],[COF_NUTSIII]]/Tabela14[[#This Row],[Total de Alunos]]*Tabela14[[#This Row],[TtAlunos_Secundário_prof]]</f>
        <v>4363.358092586147</v>
      </c>
      <c r="Y173" s="120">
        <f>Tabela14[[#This Row],[COF_NUTSIII+MUN]]/Tabela14[[#This Row],[Total de Alunos]]*Tabela14[[#This Row],[TtAlunos_Secundário_prof]]</f>
        <v>24899.806101635921</v>
      </c>
    </row>
    <row r="174" spans="1:25" x14ac:dyDescent="0.3">
      <c r="A174" s="76">
        <v>115</v>
      </c>
      <c r="B174" s="76" t="s">
        <v>350</v>
      </c>
      <c r="C174" s="76" t="s">
        <v>353</v>
      </c>
      <c r="D174" s="76" t="s">
        <v>484</v>
      </c>
      <c r="E174" s="76" t="s">
        <v>485</v>
      </c>
      <c r="F174" s="76" t="s">
        <v>335</v>
      </c>
      <c r="G174" s="76" t="s">
        <v>304</v>
      </c>
      <c r="H174" s="76" t="s">
        <v>445</v>
      </c>
      <c r="I174" s="76" t="s">
        <v>576</v>
      </c>
      <c r="J174" s="118">
        <v>0</v>
      </c>
      <c r="K174" s="119">
        <v>261614.17909090911</v>
      </c>
      <c r="L174" s="120">
        <f>Tabela14[[#This Row],[COF_MUN]]+Tabela14[[#This Row],[COF_NUTSIII]]</f>
        <v>261614.17909090911</v>
      </c>
      <c r="M174" s="129">
        <v>4190</v>
      </c>
      <c r="N174" s="129">
        <v>844</v>
      </c>
      <c r="O174" s="129">
        <v>401</v>
      </c>
      <c r="P174" s="130">
        <f>Tabela14[[#This Row],[TtAlunos_Básico]]+Tabela14[[#This Row],[TtAlunos_Secundário_CCH]]+Tabela14[[#This Row],[TtAlunos_Secundário_prof]]</f>
        <v>5435</v>
      </c>
      <c r="Q174" s="118">
        <f>Tabela14[[#This Row],[COF_MUN]]/Tabela14[[#This Row],[Total de Alunos]]*Tabela14[[#This Row],[TtAlunos_Básico]]</f>
        <v>0</v>
      </c>
      <c r="R174" s="119">
        <f>Tabela14[[#This Row],[COF_NUTSIII]]/Tabela14[[#This Row],[Total de Alunos]]*Tabela14[[#This Row],[TtAlunos_Básico]]</f>
        <v>201686.00007192441</v>
      </c>
      <c r="S174" s="120">
        <f>Tabela14[[#This Row],[COF_NUTSIII+MUN]]/Tabela14[[#This Row],[Total de Alunos]]*Tabela14[[#This Row],[TtAlunos_Básico]]</f>
        <v>201686.00007192441</v>
      </c>
      <c r="T174" s="119">
        <f>Tabela14[[#This Row],[COF_MUN]]/Tabela14[[#This Row],[Total de Alunos]]*Tabela14[[#This Row],[TtAlunos_Secundário_CCH]]</f>
        <v>0</v>
      </c>
      <c r="U174" s="119">
        <f>Tabela14[[#This Row],[COF_NUTSIII]]/Tabela14[[#This Row],[Total de Alunos]]*Tabela14[[#This Row],[TtAlunos_Secundário_CCH]]</f>
        <v>40626.010515681191</v>
      </c>
      <c r="V174" s="120">
        <f>Tabela14[[#This Row],[COF_NUTSIII+MUN]]/Tabela14[[#This Row],[Total de Alunos]]*Tabela14[[#This Row],[TtAlunos_Secundário_CCH]]</f>
        <v>40626.010515681191</v>
      </c>
      <c r="W174" s="119">
        <f>Tabela14[[#This Row],[COF_MUN]]/Tabela14[[#This Row],[Total de Alunos]]*Tabela14[[#This Row],[TtAlunos_Secundário_prof]]</f>
        <v>0</v>
      </c>
      <c r="X174" s="119">
        <f>Tabela14[[#This Row],[COF_NUTSIII]]/Tabela14[[#This Row],[Total de Alunos]]*Tabela14[[#This Row],[TtAlunos_Secundário_prof]]</f>
        <v>19302.168503303506</v>
      </c>
      <c r="Y174" s="120">
        <f>Tabela14[[#This Row],[COF_NUTSIII+MUN]]/Tabela14[[#This Row],[Total de Alunos]]*Tabela14[[#This Row],[TtAlunos_Secundário_prof]]</f>
        <v>19302.168503303506</v>
      </c>
    </row>
    <row r="175" spans="1:25" x14ac:dyDescent="0.3">
      <c r="A175" s="76">
        <v>1309</v>
      </c>
      <c r="B175" s="76" t="s">
        <v>350</v>
      </c>
      <c r="C175" s="76" t="s">
        <v>353</v>
      </c>
      <c r="D175" s="76" t="s">
        <v>408</v>
      </c>
      <c r="E175" s="76" t="s">
        <v>409</v>
      </c>
      <c r="F175" s="76" t="s">
        <v>338</v>
      </c>
      <c r="G175" s="76" t="s">
        <v>296</v>
      </c>
      <c r="H175" s="76" t="s">
        <v>448</v>
      </c>
      <c r="I175" s="76" t="s">
        <v>615</v>
      </c>
      <c r="J175" s="118">
        <v>0</v>
      </c>
      <c r="K175" s="119">
        <v>608447.2854545454</v>
      </c>
      <c r="L175" s="120">
        <f>Tabela14[[#This Row],[COF_MUN]]+Tabela14[[#This Row],[COF_NUTSIII]]</f>
        <v>608447.2854545454</v>
      </c>
      <c r="M175" s="129">
        <v>5473</v>
      </c>
      <c r="N175" s="129">
        <v>1131</v>
      </c>
      <c r="O175" s="129">
        <v>651</v>
      </c>
      <c r="P175" s="130">
        <f>Tabela14[[#This Row],[TtAlunos_Básico]]+Tabela14[[#This Row],[TtAlunos_Secundário_CCH]]+Tabela14[[#This Row],[TtAlunos_Secundário_prof]]</f>
        <v>7255</v>
      </c>
      <c r="Q175" s="118">
        <f>Tabela14[[#This Row],[COF_MUN]]/Tabela14[[#This Row],[Total de Alunos]]*Tabela14[[#This Row],[TtAlunos_Básico]]</f>
        <v>0</v>
      </c>
      <c r="R175" s="119">
        <f>Tabela14[[#This Row],[COF_NUTSIII]]/Tabela14[[#This Row],[Total de Alunos]]*Tabela14[[#This Row],[TtAlunos_Básico]]</f>
        <v>458998.20720781904</v>
      </c>
      <c r="S175" s="120">
        <f>Tabela14[[#This Row],[COF_NUTSIII+MUN]]/Tabela14[[#This Row],[Total de Alunos]]*Tabela14[[#This Row],[TtAlunos_Básico]]</f>
        <v>458998.20720781904</v>
      </c>
      <c r="T175" s="119">
        <f>Tabela14[[#This Row],[COF_MUN]]/Tabela14[[#This Row],[Total de Alunos]]*Tabela14[[#This Row],[TtAlunos_Secundário_CCH]]</f>
        <v>0</v>
      </c>
      <c r="U175" s="119">
        <f>Tabela14[[#This Row],[COF_NUTSIII]]/Tabela14[[#This Row],[Total de Alunos]]*Tabela14[[#This Row],[TtAlunos_Secundário_CCH]]</f>
        <v>94852.361109454287</v>
      </c>
      <c r="V175" s="120">
        <f>Tabela14[[#This Row],[COF_NUTSIII+MUN]]/Tabela14[[#This Row],[Total de Alunos]]*Tabela14[[#This Row],[TtAlunos_Secundário_CCH]]</f>
        <v>94852.361109454287</v>
      </c>
      <c r="W175" s="119">
        <f>Tabela14[[#This Row],[COF_MUN]]/Tabela14[[#This Row],[Total de Alunos]]*Tabela14[[#This Row],[TtAlunos_Secundário_prof]]</f>
        <v>0</v>
      </c>
      <c r="X175" s="119">
        <f>Tabela14[[#This Row],[COF_NUTSIII]]/Tabela14[[#This Row],[Total de Alunos]]*Tabela14[[#This Row],[TtAlunos_Secundário_prof]]</f>
        <v>54596.717137272099</v>
      </c>
      <c r="Y175" s="120">
        <f>Tabela14[[#This Row],[COF_NUTSIII+MUN]]/Tabela14[[#This Row],[Total de Alunos]]*Tabela14[[#This Row],[TtAlunos_Secundário_prof]]</f>
        <v>54596.717137272099</v>
      </c>
    </row>
    <row r="176" spans="1:25" x14ac:dyDescent="0.3">
      <c r="A176" s="76">
        <v>1508</v>
      </c>
      <c r="B176" s="76" t="s">
        <v>350</v>
      </c>
      <c r="C176" s="76" t="s">
        <v>353</v>
      </c>
      <c r="D176" s="76" t="s">
        <v>427</v>
      </c>
      <c r="E176" s="76" t="s">
        <v>428</v>
      </c>
      <c r="F176" s="76" t="s">
        <v>324</v>
      </c>
      <c r="G176" s="76">
        <v>170</v>
      </c>
      <c r="H176" s="76" t="s">
        <v>370</v>
      </c>
      <c r="I176" s="76" t="s">
        <v>440</v>
      </c>
      <c r="J176" s="118">
        <v>399594.5</v>
      </c>
      <c r="K176" s="119">
        <v>0</v>
      </c>
      <c r="L176" s="120">
        <f>Tabela14[[#This Row],[COF_MUN]]+Tabela14[[#This Row],[COF_NUTSIII]]</f>
        <v>399594.5</v>
      </c>
      <c r="M176" s="129">
        <v>6916</v>
      </c>
      <c r="N176" s="129">
        <v>1502</v>
      </c>
      <c r="O176" s="129">
        <v>322</v>
      </c>
      <c r="P176" s="130">
        <f>Tabela14[[#This Row],[TtAlunos_Básico]]+Tabela14[[#This Row],[TtAlunos_Secundário_CCH]]+Tabela14[[#This Row],[TtAlunos_Secundário_prof]]</f>
        <v>8740</v>
      </c>
      <c r="Q176" s="118">
        <f>Tabela14[[#This Row],[COF_MUN]]/Tabela14[[#This Row],[Total de Alunos]]*Tabela14[[#This Row],[TtAlunos_Básico]]</f>
        <v>316200.86521739129</v>
      </c>
      <c r="R176" s="119">
        <f>Tabela14[[#This Row],[COF_NUTSIII]]/Tabela14[[#This Row],[Total de Alunos]]*Tabela14[[#This Row],[TtAlunos_Básico]]</f>
        <v>0</v>
      </c>
      <c r="S176" s="120">
        <f>Tabela14[[#This Row],[COF_NUTSIII+MUN]]/Tabela14[[#This Row],[Total de Alunos]]*Tabela14[[#This Row],[TtAlunos_Básico]]</f>
        <v>316200.86521739129</v>
      </c>
      <c r="T176" s="119">
        <f>Tabela14[[#This Row],[COF_MUN]]/Tabela14[[#This Row],[Total de Alunos]]*Tabela14[[#This Row],[TtAlunos_Secundário_CCH]]</f>
        <v>68671.732151029748</v>
      </c>
      <c r="U176" s="119">
        <f>Tabela14[[#This Row],[COF_NUTSIII]]/Tabela14[[#This Row],[Total de Alunos]]*Tabela14[[#This Row],[TtAlunos_Secundário_CCH]]</f>
        <v>0</v>
      </c>
      <c r="V176" s="120">
        <f>Tabela14[[#This Row],[COF_NUTSIII+MUN]]/Tabela14[[#This Row],[Total de Alunos]]*Tabela14[[#This Row],[TtAlunos_Secundário_CCH]]</f>
        <v>68671.732151029748</v>
      </c>
      <c r="W176" s="119">
        <f>Tabela14[[#This Row],[COF_MUN]]/Tabela14[[#This Row],[Total de Alunos]]*Tabela14[[#This Row],[TtAlunos_Secundário_prof]]</f>
        <v>14721.902631578947</v>
      </c>
      <c r="X176" s="119">
        <f>Tabela14[[#This Row],[COF_NUTSIII]]/Tabela14[[#This Row],[Total de Alunos]]*Tabela14[[#This Row],[TtAlunos_Secundário_prof]]</f>
        <v>0</v>
      </c>
      <c r="Y176" s="120">
        <f>Tabela14[[#This Row],[COF_NUTSIII+MUN]]/Tabela14[[#This Row],[Total de Alunos]]*Tabela14[[#This Row],[TtAlunos_Secundário_prof]]</f>
        <v>14721.902631578947</v>
      </c>
    </row>
    <row r="177" spans="1:25" x14ac:dyDescent="0.3">
      <c r="A177" s="76">
        <v>612</v>
      </c>
      <c r="B177" s="76" t="s">
        <v>350</v>
      </c>
      <c r="C177" s="76" t="s">
        <v>353</v>
      </c>
      <c r="D177" s="76" t="s">
        <v>484</v>
      </c>
      <c r="E177" s="76" t="s">
        <v>485</v>
      </c>
      <c r="F177" s="76" t="s">
        <v>336</v>
      </c>
      <c r="G177" s="76" t="s">
        <v>314</v>
      </c>
      <c r="H177" s="76" t="s">
        <v>579</v>
      </c>
      <c r="I177" s="76" t="s">
        <v>592</v>
      </c>
      <c r="J177" s="118">
        <v>0</v>
      </c>
      <c r="K177" s="119">
        <v>331258.91315789474</v>
      </c>
      <c r="L177" s="120">
        <f>Tabela14[[#This Row],[COF_MUN]]+Tabela14[[#This Row],[COF_NUTSIII]]</f>
        <v>331258.91315789474</v>
      </c>
      <c r="M177" s="129">
        <v>203</v>
      </c>
      <c r="N177" s="129">
        <v>28</v>
      </c>
      <c r="O177" s="129"/>
      <c r="P177" s="130">
        <f>Tabela14[[#This Row],[TtAlunos_Básico]]+Tabela14[[#This Row],[TtAlunos_Secundário_CCH]]+Tabela14[[#This Row],[TtAlunos_Secundário_prof]]</f>
        <v>231</v>
      </c>
      <c r="Q177" s="118">
        <f>Tabela14[[#This Row],[COF_MUN]]/Tabela14[[#This Row],[Total de Alunos]]*Tabela14[[#This Row],[TtAlunos_Básico]]</f>
        <v>0</v>
      </c>
      <c r="R177" s="119">
        <f>Tabela14[[#This Row],[COF_NUTSIII]]/Tabela14[[#This Row],[Total de Alunos]]*Tabela14[[#This Row],[TtAlunos_Básico]]</f>
        <v>291106.3176236045</v>
      </c>
      <c r="S177" s="120">
        <f>Tabela14[[#This Row],[COF_NUTSIII+MUN]]/Tabela14[[#This Row],[Total de Alunos]]*Tabela14[[#This Row],[TtAlunos_Básico]]</f>
        <v>291106.3176236045</v>
      </c>
      <c r="T177" s="119">
        <f>Tabela14[[#This Row],[COF_MUN]]/Tabela14[[#This Row],[Total de Alunos]]*Tabela14[[#This Row],[TtAlunos_Secundário_CCH]]</f>
        <v>0</v>
      </c>
      <c r="U177" s="119">
        <f>Tabela14[[#This Row],[COF_NUTSIII]]/Tabela14[[#This Row],[Total de Alunos]]*Tabela14[[#This Row],[TtAlunos_Secundário_CCH]]</f>
        <v>40152.595534290274</v>
      </c>
      <c r="V177" s="120">
        <f>Tabela14[[#This Row],[COF_NUTSIII+MUN]]/Tabela14[[#This Row],[Total de Alunos]]*Tabela14[[#This Row],[TtAlunos_Secundário_CCH]]</f>
        <v>40152.595534290274</v>
      </c>
      <c r="W177" s="119">
        <f>Tabela14[[#This Row],[COF_MUN]]/Tabela14[[#This Row],[Total de Alunos]]*Tabela14[[#This Row],[TtAlunos_Secundário_prof]]</f>
        <v>0</v>
      </c>
      <c r="X177" s="119">
        <f>Tabela14[[#This Row],[COF_NUTSIII]]/Tabela14[[#This Row],[Total de Alunos]]*Tabela14[[#This Row],[TtAlunos_Secundário_prof]]</f>
        <v>0</v>
      </c>
      <c r="Y177" s="120">
        <f>Tabela14[[#This Row],[COF_NUTSIII+MUN]]/Tabela14[[#This Row],[Total de Alunos]]*Tabela14[[#This Row],[TtAlunos_Secundário_prof]]</f>
        <v>0</v>
      </c>
    </row>
    <row r="178" spans="1:25" x14ac:dyDescent="0.3">
      <c r="A178" s="76">
        <v>1310</v>
      </c>
      <c r="B178" s="76" t="s">
        <v>350</v>
      </c>
      <c r="C178" s="76" t="s">
        <v>353</v>
      </c>
      <c r="D178" s="76" t="s">
        <v>408</v>
      </c>
      <c r="E178" s="76" t="s">
        <v>409</v>
      </c>
      <c r="F178" s="76" t="s">
        <v>325</v>
      </c>
      <c r="G178" s="76" t="s">
        <v>299</v>
      </c>
      <c r="H178" s="76" t="s">
        <v>448</v>
      </c>
      <c r="I178" s="76" t="s">
        <v>453</v>
      </c>
      <c r="J178" s="118">
        <v>482126.94</v>
      </c>
      <c r="K178" s="119">
        <v>52941.176470588238</v>
      </c>
      <c r="L178" s="120">
        <f>Tabela14[[#This Row],[COF_MUN]]+Tabela14[[#This Row],[COF_NUTSIII]]</f>
        <v>535068.11647058825</v>
      </c>
      <c r="M178" s="129">
        <v>7560</v>
      </c>
      <c r="N178" s="129">
        <v>1526</v>
      </c>
      <c r="O178" s="129">
        <v>435</v>
      </c>
      <c r="P178" s="130">
        <f>Tabela14[[#This Row],[TtAlunos_Básico]]+Tabela14[[#This Row],[TtAlunos_Secundário_CCH]]+Tabela14[[#This Row],[TtAlunos_Secundário_prof]]</f>
        <v>9521</v>
      </c>
      <c r="Q178" s="118">
        <f>Tabela14[[#This Row],[COF_MUN]]/Tabela14[[#This Row],[Total de Alunos]]*Tabela14[[#This Row],[TtAlunos_Básico]]</f>
        <v>382825.29843503836</v>
      </c>
      <c r="R178" s="119">
        <f>Tabela14[[#This Row],[COF_NUTSIII]]/Tabela14[[#This Row],[Total de Alunos]]*Tabela14[[#This Row],[TtAlunos_Básico]]</f>
        <v>42037.106828867458</v>
      </c>
      <c r="S178" s="120">
        <f>Tabela14[[#This Row],[COF_NUTSIII+MUN]]/Tabela14[[#This Row],[Total de Alunos]]*Tabela14[[#This Row],[TtAlunos_Básico]]</f>
        <v>424862.40526390582</v>
      </c>
      <c r="T178" s="119">
        <f>Tabela14[[#This Row],[COF_MUN]]/Tabela14[[#This Row],[Total de Alunos]]*Tabela14[[#This Row],[TtAlunos_Secundário_CCH]]</f>
        <v>77273.995424850335</v>
      </c>
      <c r="U178" s="119">
        <f>Tabela14[[#This Row],[COF_NUTSIII]]/Tabela14[[#This Row],[Total de Alunos]]*Tabela14[[#This Row],[TtAlunos_Secundário_CCH]]</f>
        <v>8485.2678599010233</v>
      </c>
      <c r="V178" s="120">
        <f>Tabela14[[#This Row],[COF_NUTSIII+MUN]]/Tabela14[[#This Row],[Total de Alunos]]*Tabela14[[#This Row],[TtAlunos_Secundário_CCH]]</f>
        <v>85759.26328475136</v>
      </c>
      <c r="W178" s="119">
        <f>Tabela14[[#This Row],[COF_MUN]]/Tabela14[[#This Row],[Total de Alunos]]*Tabela14[[#This Row],[TtAlunos_Secundário_prof]]</f>
        <v>22027.646140111334</v>
      </c>
      <c r="X178" s="119">
        <f>Tabela14[[#This Row],[COF_NUTSIII]]/Tabela14[[#This Row],[Total de Alunos]]*Tabela14[[#This Row],[TtAlunos_Secundário_prof]]</f>
        <v>2418.8017818197545</v>
      </c>
      <c r="Y178" s="120">
        <f>Tabela14[[#This Row],[COF_NUTSIII+MUN]]/Tabela14[[#This Row],[Total de Alunos]]*Tabela14[[#This Row],[TtAlunos_Secundário_prof]]</f>
        <v>24446.447921931089</v>
      </c>
    </row>
    <row r="179" spans="1:25" x14ac:dyDescent="0.3">
      <c r="A179" s="76">
        <v>1605</v>
      </c>
      <c r="B179" s="76" t="s">
        <v>350</v>
      </c>
      <c r="C179" s="76" t="s">
        <v>353</v>
      </c>
      <c r="D179" s="76" t="s">
        <v>408</v>
      </c>
      <c r="E179" s="76" t="s">
        <v>409</v>
      </c>
      <c r="F179" s="76" t="s">
        <v>29</v>
      </c>
      <c r="G179" s="76">
        <v>111</v>
      </c>
      <c r="H179" s="76" t="s">
        <v>410</v>
      </c>
      <c r="I179" s="76" t="s">
        <v>415</v>
      </c>
      <c r="J179" s="118">
        <v>205613.3</v>
      </c>
      <c r="K179" s="119">
        <v>52435.949000000001</v>
      </c>
      <c r="L179" s="120">
        <f>Tabela14[[#This Row],[COF_MUN]]+Tabela14[[#This Row],[COF_NUTSIII]]</f>
        <v>258049.24899999998</v>
      </c>
      <c r="M179" s="129">
        <v>638</v>
      </c>
      <c r="N179" s="129">
        <v>123</v>
      </c>
      <c r="O179" s="129">
        <v>128</v>
      </c>
      <c r="P179" s="130">
        <f>Tabela14[[#This Row],[TtAlunos_Básico]]+Tabela14[[#This Row],[TtAlunos_Secundário_CCH]]+Tabela14[[#This Row],[TtAlunos_Secundário_prof]]</f>
        <v>889</v>
      </c>
      <c r="Q179" s="118">
        <f>Tabela14[[#This Row],[COF_MUN]]/Tabela14[[#This Row],[Total de Alunos]]*Tabela14[[#This Row],[TtAlunos_Básico]]</f>
        <v>147560.50101237345</v>
      </c>
      <c r="R179" s="119">
        <f>Tabela14[[#This Row],[COF_NUTSIII]]/Tabela14[[#This Row],[Total de Alunos]]*Tabela14[[#This Row],[TtAlunos_Básico]]</f>
        <v>37631.198494938137</v>
      </c>
      <c r="S179" s="120">
        <f>Tabela14[[#This Row],[COF_NUTSIII+MUN]]/Tabela14[[#This Row],[Total de Alunos]]*Tabela14[[#This Row],[TtAlunos_Básico]]</f>
        <v>185191.69950731157</v>
      </c>
      <c r="T179" s="119">
        <f>Tabela14[[#This Row],[COF_MUN]]/Tabela14[[#This Row],[Total de Alunos]]*Tabela14[[#This Row],[TtAlunos_Secundário_CCH]]</f>
        <v>28448.184364454442</v>
      </c>
      <c r="U179" s="119">
        <f>Tabela14[[#This Row],[COF_NUTSIII]]/Tabela14[[#This Row],[Total de Alunos]]*Tabela14[[#This Row],[TtAlunos_Secundário_CCH]]</f>
        <v>7254.9175781777285</v>
      </c>
      <c r="V179" s="120">
        <f>Tabela14[[#This Row],[COF_NUTSIII+MUN]]/Tabela14[[#This Row],[Total de Alunos]]*Tabela14[[#This Row],[TtAlunos_Secundário_CCH]]</f>
        <v>35703.101942632165</v>
      </c>
      <c r="W179" s="119">
        <f>Tabela14[[#This Row],[COF_MUN]]/Tabela14[[#This Row],[Total de Alunos]]*Tabela14[[#This Row],[TtAlunos_Secundário_prof]]</f>
        <v>29604.614623172103</v>
      </c>
      <c r="X179" s="119">
        <f>Tabela14[[#This Row],[COF_NUTSIII]]/Tabela14[[#This Row],[Total de Alunos]]*Tabela14[[#This Row],[TtAlunos_Secundário_prof]]</f>
        <v>7549.8329268841399</v>
      </c>
      <c r="Y179" s="120">
        <f>Tabela14[[#This Row],[COF_NUTSIII+MUN]]/Tabela14[[#This Row],[Total de Alunos]]*Tabela14[[#This Row],[TtAlunos_Secundário_prof]]</f>
        <v>37154.44755005624</v>
      </c>
    </row>
    <row r="180" spans="1:25" x14ac:dyDescent="0.3">
      <c r="A180" s="76">
        <v>1013</v>
      </c>
      <c r="B180" s="76" t="s">
        <v>350</v>
      </c>
      <c r="C180" s="76" t="s">
        <v>353</v>
      </c>
      <c r="D180" s="76" t="s">
        <v>484</v>
      </c>
      <c r="E180" s="76" t="s">
        <v>485</v>
      </c>
      <c r="F180" s="76" t="s">
        <v>337</v>
      </c>
      <c r="G180" s="76" t="s">
        <v>310</v>
      </c>
      <c r="H180" s="76" t="s">
        <v>556</v>
      </c>
      <c r="I180" s="76" t="s">
        <v>604</v>
      </c>
      <c r="J180" s="118">
        <v>0</v>
      </c>
      <c r="K180" s="119">
        <v>219794.57400000002</v>
      </c>
      <c r="L180" s="120">
        <f>Tabela14[[#This Row],[COF_MUN]]+Tabela14[[#This Row],[COF_NUTSIII]]</f>
        <v>219794.57400000002</v>
      </c>
      <c r="M180" s="129">
        <v>214</v>
      </c>
      <c r="N180" s="129"/>
      <c r="O180" s="129">
        <v>173</v>
      </c>
      <c r="P180" s="130">
        <f>Tabela14[[#This Row],[TtAlunos_Básico]]+Tabela14[[#This Row],[TtAlunos_Secundário_CCH]]+Tabela14[[#This Row],[TtAlunos_Secundário_prof]]</f>
        <v>387</v>
      </c>
      <c r="Q180" s="118">
        <f>Tabela14[[#This Row],[COF_MUN]]/Tabela14[[#This Row],[Total de Alunos]]*Tabela14[[#This Row],[TtAlunos_Básico]]</f>
        <v>0</v>
      </c>
      <c r="R180" s="119">
        <f>Tabela14[[#This Row],[COF_NUTSIII]]/Tabela14[[#This Row],[Total de Alunos]]*Tabela14[[#This Row],[TtAlunos_Básico]]</f>
        <v>121540.15203100776</v>
      </c>
      <c r="S180" s="120">
        <f>Tabela14[[#This Row],[COF_NUTSIII+MUN]]/Tabela14[[#This Row],[Total de Alunos]]*Tabela14[[#This Row],[TtAlunos_Básico]]</f>
        <v>121540.15203100776</v>
      </c>
      <c r="T180" s="119">
        <f>Tabela14[[#This Row],[COF_MUN]]/Tabela14[[#This Row],[Total de Alunos]]*Tabela14[[#This Row],[TtAlunos_Secundário_CCH]]</f>
        <v>0</v>
      </c>
      <c r="U180" s="119">
        <f>Tabela14[[#This Row],[COF_NUTSIII]]/Tabela14[[#This Row],[Total de Alunos]]*Tabela14[[#This Row],[TtAlunos_Secundário_CCH]]</f>
        <v>0</v>
      </c>
      <c r="V180" s="120">
        <f>Tabela14[[#This Row],[COF_NUTSIII+MUN]]/Tabela14[[#This Row],[Total de Alunos]]*Tabela14[[#This Row],[TtAlunos_Secundário_CCH]]</f>
        <v>0</v>
      </c>
      <c r="W180" s="119">
        <f>Tabela14[[#This Row],[COF_MUN]]/Tabela14[[#This Row],[Total de Alunos]]*Tabela14[[#This Row],[TtAlunos_Secundário_prof]]</f>
        <v>0</v>
      </c>
      <c r="X180" s="119">
        <f>Tabela14[[#This Row],[COF_NUTSIII]]/Tabela14[[#This Row],[Total de Alunos]]*Tabela14[[#This Row],[TtAlunos_Secundário_prof]]</f>
        <v>98254.421968992261</v>
      </c>
      <c r="Y180" s="120">
        <f>Tabela14[[#This Row],[COF_NUTSIII+MUN]]/Tabela14[[#This Row],[Total de Alunos]]*Tabela14[[#This Row],[TtAlunos_Secundário_prof]]</f>
        <v>98254.421968992261</v>
      </c>
    </row>
    <row r="181" spans="1:25" x14ac:dyDescent="0.3">
      <c r="A181" s="76">
        <v>613</v>
      </c>
      <c r="B181" s="76" t="s">
        <v>350</v>
      </c>
      <c r="C181" s="76" t="s">
        <v>353</v>
      </c>
      <c r="D181" s="76" t="s">
        <v>484</v>
      </c>
      <c r="E181" s="76" t="s">
        <v>485</v>
      </c>
      <c r="F181" s="76" t="s">
        <v>336</v>
      </c>
      <c r="G181" s="76" t="s">
        <v>314</v>
      </c>
      <c r="H181" s="76" t="s">
        <v>579</v>
      </c>
      <c r="I181" s="76" t="s">
        <v>593</v>
      </c>
      <c r="J181" s="118">
        <v>0</v>
      </c>
      <c r="K181" s="119">
        <v>331258.91315789474</v>
      </c>
      <c r="L181" s="120">
        <f>Tabela14[[#This Row],[COF_MUN]]+Tabela14[[#This Row],[COF_NUTSIII]]</f>
        <v>331258.91315789474</v>
      </c>
      <c r="M181" s="129">
        <v>787</v>
      </c>
      <c r="N181" s="129">
        <v>145</v>
      </c>
      <c r="O181" s="129">
        <v>290</v>
      </c>
      <c r="P181" s="130">
        <f>Tabela14[[#This Row],[TtAlunos_Básico]]+Tabela14[[#This Row],[TtAlunos_Secundário_CCH]]+Tabela14[[#This Row],[TtAlunos_Secundário_prof]]</f>
        <v>1222</v>
      </c>
      <c r="Q181" s="118">
        <f>Tabela14[[#This Row],[COF_MUN]]/Tabela14[[#This Row],[Total de Alunos]]*Tabela14[[#This Row],[TtAlunos_Básico]]</f>
        <v>0</v>
      </c>
      <c r="R181" s="119">
        <f>Tabela14[[#This Row],[COF_NUTSIII]]/Tabela14[[#This Row],[Total de Alunos]]*Tabela14[[#This Row],[TtAlunos_Básico]]</f>
        <v>213339.41461150831</v>
      </c>
      <c r="S181" s="120">
        <f>Tabela14[[#This Row],[COF_NUTSIII+MUN]]/Tabela14[[#This Row],[Total de Alunos]]*Tabela14[[#This Row],[TtAlunos_Básico]]</f>
        <v>213339.41461150831</v>
      </c>
      <c r="T181" s="119">
        <f>Tabela14[[#This Row],[COF_MUN]]/Tabela14[[#This Row],[Total de Alunos]]*Tabela14[[#This Row],[TtAlunos_Secundário_CCH]]</f>
        <v>0</v>
      </c>
      <c r="U181" s="119">
        <f>Tabela14[[#This Row],[COF_NUTSIII]]/Tabela14[[#This Row],[Total de Alunos]]*Tabela14[[#This Row],[TtAlunos_Secundário_CCH]]</f>
        <v>39306.499515462143</v>
      </c>
      <c r="V181" s="120">
        <f>Tabela14[[#This Row],[COF_NUTSIII+MUN]]/Tabela14[[#This Row],[Total de Alunos]]*Tabela14[[#This Row],[TtAlunos_Secundário_CCH]]</f>
        <v>39306.499515462143</v>
      </c>
      <c r="W181" s="119">
        <f>Tabela14[[#This Row],[COF_MUN]]/Tabela14[[#This Row],[Total de Alunos]]*Tabela14[[#This Row],[TtAlunos_Secundário_prof]]</f>
        <v>0</v>
      </c>
      <c r="X181" s="119">
        <f>Tabela14[[#This Row],[COF_NUTSIII]]/Tabela14[[#This Row],[Total de Alunos]]*Tabela14[[#This Row],[TtAlunos_Secundário_prof]]</f>
        <v>78612.999030924286</v>
      </c>
      <c r="Y181" s="120">
        <f>Tabela14[[#This Row],[COF_NUTSIII+MUN]]/Tabela14[[#This Row],[Total de Alunos]]*Tabela14[[#This Row],[TtAlunos_Secundário_prof]]</f>
        <v>78612.999030924286</v>
      </c>
    </row>
    <row r="182" spans="1:25" x14ac:dyDescent="0.3">
      <c r="A182" s="76">
        <v>1311</v>
      </c>
      <c r="B182" s="76" t="s">
        <v>350</v>
      </c>
      <c r="C182" s="76" t="s">
        <v>353</v>
      </c>
      <c r="D182" s="76" t="s">
        <v>408</v>
      </c>
      <c r="E182" s="76" t="s">
        <v>409</v>
      </c>
      <c r="F182" s="76" t="s">
        <v>338</v>
      </c>
      <c r="G182" s="76" t="s">
        <v>296</v>
      </c>
      <c r="H182" s="76" t="s">
        <v>448</v>
      </c>
      <c r="I182" s="76" t="s">
        <v>616</v>
      </c>
      <c r="J182" s="118">
        <v>0</v>
      </c>
      <c r="K182" s="119">
        <v>608447.2854545454</v>
      </c>
      <c r="L182" s="120">
        <f>Tabela14[[#This Row],[COF_MUN]]+Tabela14[[#This Row],[COF_NUTSIII]]</f>
        <v>608447.2854545454</v>
      </c>
      <c r="M182" s="129">
        <v>6268</v>
      </c>
      <c r="N182" s="129">
        <v>1441</v>
      </c>
      <c r="O182" s="129">
        <v>725</v>
      </c>
      <c r="P182" s="130">
        <f>Tabela14[[#This Row],[TtAlunos_Básico]]+Tabela14[[#This Row],[TtAlunos_Secundário_CCH]]+Tabela14[[#This Row],[TtAlunos_Secundário_prof]]</f>
        <v>8434</v>
      </c>
      <c r="Q182" s="118">
        <f>Tabela14[[#This Row],[COF_MUN]]/Tabela14[[#This Row],[Total de Alunos]]*Tabela14[[#This Row],[TtAlunos_Básico]]</f>
        <v>0</v>
      </c>
      <c r="R182" s="119">
        <f>Tabela14[[#This Row],[COF_NUTSIII]]/Tabela14[[#This Row],[Total de Alunos]]*Tabela14[[#This Row],[TtAlunos_Básico]]</f>
        <v>452187.28779097582</v>
      </c>
      <c r="S182" s="120">
        <f>Tabela14[[#This Row],[COF_NUTSIII+MUN]]/Tabela14[[#This Row],[Total de Alunos]]*Tabela14[[#This Row],[TtAlunos_Básico]]</f>
        <v>452187.28779097582</v>
      </c>
      <c r="T182" s="119">
        <f>Tabela14[[#This Row],[COF_MUN]]/Tabela14[[#This Row],[Total de Alunos]]*Tabela14[[#This Row],[TtAlunos_Secundário_CCH]]</f>
        <v>0</v>
      </c>
      <c r="U182" s="119">
        <f>Tabela14[[#This Row],[COF_NUTSIII]]/Tabela14[[#This Row],[Total de Alunos]]*Tabela14[[#This Row],[TtAlunos_Secundário_CCH]]</f>
        <v>103956.90518615127</v>
      </c>
      <c r="V182" s="120">
        <f>Tabela14[[#This Row],[COF_NUTSIII+MUN]]/Tabela14[[#This Row],[Total de Alunos]]*Tabela14[[#This Row],[TtAlunos_Secundário_CCH]]</f>
        <v>103956.90518615127</v>
      </c>
      <c r="W182" s="119">
        <f>Tabela14[[#This Row],[COF_MUN]]/Tabela14[[#This Row],[Total de Alunos]]*Tabela14[[#This Row],[TtAlunos_Secundário_prof]]</f>
        <v>0</v>
      </c>
      <c r="X182" s="119">
        <f>Tabela14[[#This Row],[COF_NUTSIII]]/Tabela14[[#This Row],[Total de Alunos]]*Tabela14[[#This Row],[TtAlunos_Secundário_prof]]</f>
        <v>52303.092477418235</v>
      </c>
      <c r="Y182" s="120">
        <f>Tabela14[[#This Row],[COF_NUTSIII+MUN]]/Tabela14[[#This Row],[Total de Alunos]]*Tabela14[[#This Row],[TtAlunos_Secundário_prof]]</f>
        <v>52303.092477418235</v>
      </c>
    </row>
    <row r="183" spans="1:25" x14ac:dyDescent="0.3">
      <c r="A183" s="76">
        <v>1811</v>
      </c>
      <c r="B183" s="76" t="s">
        <v>350</v>
      </c>
      <c r="C183" s="76" t="s">
        <v>353</v>
      </c>
      <c r="D183" s="76" t="s">
        <v>484</v>
      </c>
      <c r="E183" s="76" t="s">
        <v>485</v>
      </c>
      <c r="F183" s="76" t="s">
        <v>340</v>
      </c>
      <c r="G183" s="76" t="s">
        <v>316</v>
      </c>
      <c r="H183" s="76" t="s">
        <v>513</v>
      </c>
      <c r="I183" s="76" t="s">
        <v>632</v>
      </c>
      <c r="J183" s="118">
        <v>0</v>
      </c>
      <c r="K183" s="119">
        <v>341568.78571428574</v>
      </c>
      <c r="L183" s="120">
        <f>Tabela14[[#This Row],[COF_MUN]]+Tabela14[[#This Row],[COF_NUTSIII]]</f>
        <v>341568.78571428574</v>
      </c>
      <c r="M183" s="129">
        <v>509</v>
      </c>
      <c r="N183" s="129">
        <v>127</v>
      </c>
      <c r="O183" s="129">
        <v>82</v>
      </c>
      <c r="P183" s="130">
        <f>Tabela14[[#This Row],[TtAlunos_Básico]]+Tabela14[[#This Row],[TtAlunos_Secundário_CCH]]+Tabela14[[#This Row],[TtAlunos_Secundário_prof]]</f>
        <v>718</v>
      </c>
      <c r="Q183" s="118">
        <f>Tabela14[[#This Row],[COF_MUN]]/Tabela14[[#This Row],[Total de Alunos]]*Tabela14[[#This Row],[TtAlunos_Básico]]</f>
        <v>0</v>
      </c>
      <c r="R183" s="119">
        <f>Tabela14[[#This Row],[COF_NUTSIII]]/Tabela14[[#This Row],[Total de Alunos]]*Tabela14[[#This Row],[TtAlunos_Básico]]</f>
        <v>242142.77427377636</v>
      </c>
      <c r="S183" s="120">
        <f>Tabela14[[#This Row],[COF_NUTSIII+MUN]]/Tabela14[[#This Row],[Total de Alunos]]*Tabela14[[#This Row],[TtAlunos_Básico]]</f>
        <v>242142.77427377636</v>
      </c>
      <c r="T183" s="119">
        <f>Tabela14[[#This Row],[COF_MUN]]/Tabela14[[#This Row],[Total de Alunos]]*Tabela14[[#This Row],[TtAlunos_Secundário_CCH]]</f>
        <v>0</v>
      </c>
      <c r="U183" s="119">
        <f>Tabela14[[#This Row],[COF_NUTSIII]]/Tabela14[[#This Row],[Total de Alunos]]*Tabela14[[#This Row],[TtAlunos_Secundário_CCH]]</f>
        <v>60416.762932749705</v>
      </c>
      <c r="V183" s="120">
        <f>Tabela14[[#This Row],[COF_NUTSIII+MUN]]/Tabela14[[#This Row],[Total de Alunos]]*Tabela14[[#This Row],[TtAlunos_Secundário_CCH]]</f>
        <v>60416.762932749705</v>
      </c>
      <c r="W183" s="119">
        <f>Tabela14[[#This Row],[COF_MUN]]/Tabela14[[#This Row],[Total de Alunos]]*Tabela14[[#This Row],[TtAlunos_Secundário_prof]]</f>
        <v>0</v>
      </c>
      <c r="X183" s="119">
        <f>Tabela14[[#This Row],[COF_NUTSIII]]/Tabela14[[#This Row],[Total de Alunos]]*Tabela14[[#This Row],[TtAlunos_Secundário_prof]]</f>
        <v>39009.24850775965</v>
      </c>
      <c r="Y183" s="120">
        <f>Tabela14[[#This Row],[COF_NUTSIII+MUN]]/Tabela14[[#This Row],[Total de Alunos]]*Tabela14[[#This Row],[TtAlunos_Secundário_prof]]</f>
        <v>39009.24850775965</v>
      </c>
    </row>
    <row r="184" spans="1:25" x14ac:dyDescent="0.3">
      <c r="A184" s="76">
        <v>507</v>
      </c>
      <c r="B184" s="76" t="s">
        <v>350</v>
      </c>
      <c r="C184" s="76" t="s">
        <v>353</v>
      </c>
      <c r="D184" s="76" t="s">
        <v>484</v>
      </c>
      <c r="E184" s="76" t="s">
        <v>485</v>
      </c>
      <c r="F184" s="76" t="s">
        <v>328</v>
      </c>
      <c r="G184" s="76" t="s">
        <v>306</v>
      </c>
      <c r="H184" s="76" t="s">
        <v>486</v>
      </c>
      <c r="I184" s="76" t="s">
        <v>489</v>
      </c>
      <c r="J184" s="118">
        <v>0</v>
      </c>
      <c r="K184" s="119">
        <v>369731.88500000001</v>
      </c>
      <c r="L184" s="120">
        <f>Tabela14[[#This Row],[COF_MUN]]+Tabela14[[#This Row],[COF_NUTSIII]]</f>
        <v>369731.88500000001</v>
      </c>
      <c r="M184" s="129">
        <v>223</v>
      </c>
      <c r="N184" s="129">
        <v>61</v>
      </c>
      <c r="O184" s="129">
        <v>0</v>
      </c>
      <c r="P184" s="130">
        <f>Tabela14[[#This Row],[TtAlunos_Básico]]+Tabela14[[#This Row],[TtAlunos_Secundário_CCH]]+Tabela14[[#This Row],[TtAlunos_Secundário_prof]]</f>
        <v>284</v>
      </c>
      <c r="Q184" s="118">
        <f>Tabela14[[#This Row],[COF_MUN]]/Tabela14[[#This Row],[Total de Alunos]]*Tabela14[[#This Row],[TtAlunos_Básico]]</f>
        <v>0</v>
      </c>
      <c r="R184" s="119">
        <f>Tabela14[[#This Row],[COF_NUTSIII]]/Tabela14[[#This Row],[Total de Alunos]]*Tabela14[[#This Row],[TtAlunos_Básico]]</f>
        <v>290317.64209507045</v>
      </c>
      <c r="S184" s="120">
        <f>Tabela14[[#This Row],[COF_NUTSIII+MUN]]/Tabela14[[#This Row],[Total de Alunos]]*Tabela14[[#This Row],[TtAlunos_Básico]]</f>
        <v>290317.64209507045</v>
      </c>
      <c r="T184" s="119">
        <f>Tabela14[[#This Row],[COF_MUN]]/Tabela14[[#This Row],[Total de Alunos]]*Tabela14[[#This Row],[TtAlunos_Secundário_CCH]]</f>
        <v>0</v>
      </c>
      <c r="U184" s="119">
        <f>Tabela14[[#This Row],[COF_NUTSIII]]/Tabela14[[#This Row],[Total de Alunos]]*Tabela14[[#This Row],[TtAlunos_Secundário_CCH]]</f>
        <v>79414.24290492959</v>
      </c>
      <c r="V184" s="120">
        <f>Tabela14[[#This Row],[COF_NUTSIII+MUN]]/Tabela14[[#This Row],[Total de Alunos]]*Tabela14[[#This Row],[TtAlunos_Secundário_CCH]]</f>
        <v>79414.24290492959</v>
      </c>
      <c r="W184" s="119">
        <f>Tabela14[[#This Row],[COF_MUN]]/Tabela14[[#This Row],[Total de Alunos]]*Tabela14[[#This Row],[TtAlunos_Secundário_prof]]</f>
        <v>0</v>
      </c>
      <c r="X184" s="119">
        <f>Tabela14[[#This Row],[COF_NUTSIII]]/Tabela14[[#This Row],[Total de Alunos]]*Tabela14[[#This Row],[TtAlunos_Secundário_prof]]</f>
        <v>0</v>
      </c>
      <c r="Y184" s="120">
        <f>Tabela14[[#This Row],[COF_NUTSIII+MUN]]/Tabela14[[#This Row],[Total de Alunos]]*Tabela14[[#This Row],[TtAlunos_Secundário_prof]]</f>
        <v>0</v>
      </c>
    </row>
    <row r="185" spans="1:25" x14ac:dyDescent="0.3">
      <c r="A185" s="76">
        <v>1812</v>
      </c>
      <c r="B185" s="76" t="s">
        <v>350</v>
      </c>
      <c r="C185" s="76" t="s">
        <v>353</v>
      </c>
      <c r="D185" s="76" t="s">
        <v>408</v>
      </c>
      <c r="E185" s="76" t="s">
        <v>409</v>
      </c>
      <c r="F185" s="76" t="s">
        <v>331</v>
      </c>
      <c r="G185" s="76" t="s">
        <v>301</v>
      </c>
      <c r="H185" s="76" t="s">
        <v>513</v>
      </c>
      <c r="I185" s="76" t="s">
        <v>522</v>
      </c>
      <c r="J185" s="118">
        <v>216125.59</v>
      </c>
      <c r="K185" s="119">
        <v>11835.449999999999</v>
      </c>
      <c r="L185" s="120">
        <f>Tabela14[[#This Row],[COF_MUN]]+Tabela14[[#This Row],[COF_NUTSIII]]</f>
        <v>227961.04</v>
      </c>
      <c r="M185" s="129">
        <v>178</v>
      </c>
      <c r="N185" s="129"/>
      <c r="O185" s="129"/>
      <c r="P185" s="130">
        <f>Tabela14[[#This Row],[TtAlunos_Básico]]+Tabela14[[#This Row],[TtAlunos_Secundário_CCH]]+Tabela14[[#This Row],[TtAlunos_Secundário_prof]]</f>
        <v>178</v>
      </c>
      <c r="Q185" s="118">
        <f>Tabela14[[#This Row],[COF_MUN]]/Tabela14[[#This Row],[Total de Alunos]]*Tabela14[[#This Row],[TtAlunos_Básico]]</f>
        <v>216125.59</v>
      </c>
      <c r="R185" s="119">
        <f>Tabela14[[#This Row],[COF_NUTSIII]]/Tabela14[[#This Row],[Total de Alunos]]*Tabela14[[#This Row],[TtAlunos_Básico]]</f>
        <v>11835.449999999999</v>
      </c>
      <c r="S185" s="120">
        <f>Tabela14[[#This Row],[COF_NUTSIII+MUN]]/Tabela14[[#This Row],[Total de Alunos]]*Tabela14[[#This Row],[TtAlunos_Básico]]</f>
        <v>227961.04</v>
      </c>
      <c r="T185" s="119">
        <f>Tabela14[[#This Row],[COF_MUN]]/Tabela14[[#This Row],[Total de Alunos]]*Tabela14[[#This Row],[TtAlunos_Secundário_CCH]]</f>
        <v>0</v>
      </c>
      <c r="U185" s="119">
        <f>Tabela14[[#This Row],[COF_NUTSIII]]/Tabela14[[#This Row],[Total de Alunos]]*Tabela14[[#This Row],[TtAlunos_Secundário_CCH]]</f>
        <v>0</v>
      </c>
      <c r="V185" s="120">
        <f>Tabela14[[#This Row],[COF_NUTSIII+MUN]]/Tabela14[[#This Row],[Total de Alunos]]*Tabela14[[#This Row],[TtAlunos_Secundário_CCH]]</f>
        <v>0</v>
      </c>
      <c r="W185" s="119">
        <f>Tabela14[[#This Row],[COF_MUN]]/Tabela14[[#This Row],[Total de Alunos]]*Tabela14[[#This Row],[TtAlunos_Secundário_prof]]</f>
        <v>0</v>
      </c>
      <c r="X185" s="119">
        <f>Tabela14[[#This Row],[COF_NUTSIII]]/Tabela14[[#This Row],[Total de Alunos]]*Tabela14[[#This Row],[TtAlunos_Secundário_prof]]</f>
        <v>0</v>
      </c>
      <c r="Y185" s="120">
        <f>Tabela14[[#This Row],[COF_NUTSIII+MUN]]/Tabela14[[#This Row],[Total de Alunos]]*Tabela14[[#This Row],[TtAlunos_Secundário_prof]]</f>
        <v>0</v>
      </c>
    </row>
    <row r="186" spans="1:25" x14ac:dyDescent="0.3">
      <c r="A186" s="76">
        <v>614</v>
      </c>
      <c r="B186" s="76" t="s">
        <v>350</v>
      </c>
      <c r="C186" s="76" t="s">
        <v>353</v>
      </c>
      <c r="D186" s="76" t="s">
        <v>484</v>
      </c>
      <c r="E186" s="76" t="s">
        <v>485</v>
      </c>
      <c r="F186" s="76" t="s">
        <v>336</v>
      </c>
      <c r="G186" s="76" t="s">
        <v>314</v>
      </c>
      <c r="H186" s="76" t="s">
        <v>579</v>
      </c>
      <c r="I186" s="76" t="s">
        <v>594</v>
      </c>
      <c r="J186" s="118">
        <v>0</v>
      </c>
      <c r="K186" s="119">
        <v>331258.91315789474</v>
      </c>
      <c r="L186" s="120">
        <f>Tabela14[[#This Row],[COF_MUN]]+Tabela14[[#This Row],[COF_NUTSIII]]</f>
        <v>331258.91315789474</v>
      </c>
      <c r="M186" s="129">
        <v>315</v>
      </c>
      <c r="N186" s="129"/>
      <c r="O186" s="129">
        <v>40</v>
      </c>
      <c r="P186" s="130">
        <f>Tabela14[[#This Row],[TtAlunos_Básico]]+Tabela14[[#This Row],[TtAlunos_Secundário_CCH]]+Tabela14[[#This Row],[TtAlunos_Secundário_prof]]</f>
        <v>355</v>
      </c>
      <c r="Q186" s="118">
        <f>Tabela14[[#This Row],[COF_MUN]]/Tabela14[[#This Row],[Total de Alunos]]*Tabela14[[#This Row],[TtAlunos_Básico]]</f>
        <v>0</v>
      </c>
      <c r="R186" s="119">
        <f>Tabela14[[#This Row],[COF_NUTSIII]]/Tabela14[[#This Row],[Total de Alunos]]*Tabela14[[#This Row],[TtAlunos_Básico]]</f>
        <v>293933.9651964418</v>
      </c>
      <c r="S186" s="120">
        <f>Tabela14[[#This Row],[COF_NUTSIII+MUN]]/Tabela14[[#This Row],[Total de Alunos]]*Tabela14[[#This Row],[TtAlunos_Básico]]</f>
        <v>293933.9651964418</v>
      </c>
      <c r="T186" s="119">
        <f>Tabela14[[#This Row],[COF_MUN]]/Tabela14[[#This Row],[Total de Alunos]]*Tabela14[[#This Row],[TtAlunos_Secundário_CCH]]</f>
        <v>0</v>
      </c>
      <c r="U186" s="119">
        <f>Tabela14[[#This Row],[COF_NUTSIII]]/Tabela14[[#This Row],[Total de Alunos]]*Tabela14[[#This Row],[TtAlunos_Secundário_CCH]]</f>
        <v>0</v>
      </c>
      <c r="V186" s="120">
        <f>Tabela14[[#This Row],[COF_NUTSIII+MUN]]/Tabela14[[#This Row],[Total de Alunos]]*Tabela14[[#This Row],[TtAlunos_Secundário_CCH]]</f>
        <v>0</v>
      </c>
      <c r="W186" s="119">
        <f>Tabela14[[#This Row],[COF_MUN]]/Tabela14[[#This Row],[Total de Alunos]]*Tabela14[[#This Row],[TtAlunos_Secundário_prof]]</f>
        <v>0</v>
      </c>
      <c r="X186" s="119">
        <f>Tabela14[[#This Row],[COF_NUTSIII]]/Tabela14[[#This Row],[Total de Alunos]]*Tabela14[[#This Row],[TtAlunos_Secundário_prof]]</f>
        <v>37324.947961452926</v>
      </c>
      <c r="Y186" s="120">
        <f>Tabela14[[#This Row],[COF_NUTSIII+MUN]]/Tabela14[[#This Row],[Total de Alunos]]*Tabela14[[#This Row],[TtAlunos_Secundário_prof]]</f>
        <v>37324.947961452926</v>
      </c>
    </row>
    <row r="187" spans="1:25" x14ac:dyDescent="0.3">
      <c r="A187" s="76">
        <v>1014</v>
      </c>
      <c r="B187" s="76" t="s">
        <v>350</v>
      </c>
      <c r="C187" s="76" t="s">
        <v>353</v>
      </c>
      <c r="D187" s="76" t="s">
        <v>484</v>
      </c>
      <c r="E187" s="76" t="s">
        <v>485</v>
      </c>
      <c r="F187" s="76" t="s">
        <v>334</v>
      </c>
      <c r="G187" s="76" t="s">
        <v>302</v>
      </c>
      <c r="H187" s="76" t="s">
        <v>556</v>
      </c>
      <c r="I187" s="76" t="s">
        <v>566</v>
      </c>
      <c r="J187" s="118">
        <v>0</v>
      </c>
      <c r="K187" s="119">
        <v>313016.76416666666</v>
      </c>
      <c r="L187" s="120">
        <f>Tabela14[[#This Row],[COF_MUN]]+Tabela14[[#This Row],[COF_NUTSIII]]</f>
        <v>313016.76416666666</v>
      </c>
      <c r="M187" s="129">
        <v>2432</v>
      </c>
      <c r="N187" s="129">
        <v>392</v>
      </c>
      <c r="O187" s="129">
        <v>188</v>
      </c>
      <c r="P187" s="130">
        <f>Tabela14[[#This Row],[TtAlunos_Básico]]+Tabela14[[#This Row],[TtAlunos_Secundário_CCH]]+Tabela14[[#This Row],[TtAlunos_Secundário_prof]]</f>
        <v>3012</v>
      </c>
      <c r="Q187" s="118">
        <f>Tabela14[[#This Row],[COF_MUN]]/Tabela14[[#This Row],[Total de Alunos]]*Tabela14[[#This Row],[TtAlunos_Básico]]</f>
        <v>0</v>
      </c>
      <c r="R187" s="119">
        <f>Tabela14[[#This Row],[COF_NUTSIII]]/Tabela14[[#This Row],[Total de Alunos]]*Tabela14[[#This Row],[TtAlunos_Básico]]</f>
        <v>252741.29165117309</v>
      </c>
      <c r="S187" s="120">
        <f>Tabela14[[#This Row],[COF_NUTSIII+MUN]]/Tabela14[[#This Row],[Total de Alunos]]*Tabela14[[#This Row],[TtAlunos_Básico]]</f>
        <v>252741.29165117309</v>
      </c>
      <c r="T187" s="119">
        <f>Tabela14[[#This Row],[COF_MUN]]/Tabela14[[#This Row],[Total de Alunos]]*Tabela14[[#This Row],[TtAlunos_Secundário_CCH]]</f>
        <v>0</v>
      </c>
      <c r="U187" s="119">
        <f>Tabela14[[#This Row],[COF_NUTSIII]]/Tabela14[[#This Row],[Total de Alunos]]*Tabela14[[#This Row],[TtAlunos_Secundário_CCH]]</f>
        <v>40737.905562195658</v>
      </c>
      <c r="V187" s="120">
        <f>Tabela14[[#This Row],[COF_NUTSIII+MUN]]/Tabela14[[#This Row],[Total de Alunos]]*Tabela14[[#This Row],[TtAlunos_Secundário_CCH]]</f>
        <v>40737.905562195658</v>
      </c>
      <c r="W187" s="119">
        <f>Tabela14[[#This Row],[COF_MUN]]/Tabela14[[#This Row],[Total de Alunos]]*Tabela14[[#This Row],[TtAlunos_Secundário_prof]]</f>
        <v>0</v>
      </c>
      <c r="X187" s="119">
        <f>Tabela14[[#This Row],[COF_NUTSIII]]/Tabela14[[#This Row],[Total de Alunos]]*Tabela14[[#This Row],[TtAlunos_Secundário_prof]]</f>
        <v>19537.566953297919</v>
      </c>
      <c r="Y187" s="120">
        <f>Tabela14[[#This Row],[COF_NUTSIII+MUN]]/Tabela14[[#This Row],[Total de Alunos]]*Tabela14[[#This Row],[TtAlunos_Secundário_prof]]</f>
        <v>19537.566953297919</v>
      </c>
    </row>
    <row r="188" spans="1:25" x14ac:dyDescent="0.3">
      <c r="A188" s="76">
        <v>1708</v>
      </c>
      <c r="B188" s="76" t="s">
        <v>350</v>
      </c>
      <c r="C188" s="76" t="s">
        <v>353</v>
      </c>
      <c r="D188" s="76" t="s">
        <v>408</v>
      </c>
      <c r="E188" s="76" t="s">
        <v>409</v>
      </c>
      <c r="F188" s="76" t="s">
        <v>331</v>
      </c>
      <c r="G188" s="76" t="s">
        <v>301</v>
      </c>
      <c r="H188" s="76" t="s">
        <v>420</v>
      </c>
      <c r="I188" s="76" t="s">
        <v>523</v>
      </c>
      <c r="J188" s="118">
        <v>403350.55</v>
      </c>
      <c r="K188" s="119">
        <v>11835.449999999999</v>
      </c>
      <c r="L188" s="120">
        <f>Tabela14[[#This Row],[COF_MUN]]+Tabela14[[#This Row],[COF_NUTSIII]]</f>
        <v>415186</v>
      </c>
      <c r="M188" s="129">
        <v>1214</v>
      </c>
      <c r="N188" s="129">
        <v>362</v>
      </c>
      <c r="O188" s="129">
        <v>329</v>
      </c>
      <c r="P188" s="130">
        <f>Tabela14[[#This Row],[TtAlunos_Básico]]+Tabela14[[#This Row],[TtAlunos_Secundário_CCH]]+Tabela14[[#This Row],[TtAlunos_Secundário_prof]]</f>
        <v>1905</v>
      </c>
      <c r="Q188" s="118">
        <f>Tabela14[[#This Row],[COF_MUN]]/Tabela14[[#This Row],[Total de Alunos]]*Tabela14[[#This Row],[TtAlunos_Básico]]</f>
        <v>257043.3426246719</v>
      </c>
      <c r="R188" s="119">
        <f>Tabela14[[#This Row],[COF_NUTSIII]]/Tabela14[[#This Row],[Total de Alunos]]*Tabela14[[#This Row],[TtAlunos_Básico]]</f>
        <v>7542.3812598425184</v>
      </c>
      <c r="S188" s="120">
        <f>Tabela14[[#This Row],[COF_NUTSIII+MUN]]/Tabela14[[#This Row],[Total de Alunos]]*Tabela14[[#This Row],[TtAlunos_Básico]]</f>
        <v>264585.72388451442</v>
      </c>
      <c r="T188" s="119">
        <f>Tabela14[[#This Row],[COF_MUN]]/Tabela14[[#This Row],[Total de Alunos]]*Tabela14[[#This Row],[TtAlunos_Secundário_CCH]]</f>
        <v>76647.191128608916</v>
      </c>
      <c r="U188" s="119">
        <f>Tabela14[[#This Row],[COF_NUTSIII]]/Tabela14[[#This Row],[Total de Alunos]]*Tabela14[[#This Row],[TtAlunos_Secundário_CCH]]</f>
        <v>2249.0461417322831</v>
      </c>
      <c r="V188" s="120">
        <f>Tabela14[[#This Row],[COF_NUTSIII+MUN]]/Tabela14[[#This Row],[Total de Alunos]]*Tabela14[[#This Row],[TtAlunos_Secundário_CCH]]</f>
        <v>78896.237270341197</v>
      </c>
      <c r="W188" s="119">
        <f>Tabela14[[#This Row],[COF_MUN]]/Tabela14[[#This Row],[Total de Alunos]]*Tabela14[[#This Row],[TtAlunos_Secundário_prof]]</f>
        <v>69660.016246719155</v>
      </c>
      <c r="X188" s="119">
        <f>Tabela14[[#This Row],[COF_NUTSIII]]/Tabela14[[#This Row],[Total de Alunos]]*Tabela14[[#This Row],[TtAlunos_Secundário_prof]]</f>
        <v>2044.0225984251965</v>
      </c>
      <c r="Y188" s="120">
        <f>Tabela14[[#This Row],[COF_NUTSIII+MUN]]/Tabela14[[#This Row],[Total de Alunos]]*Tabela14[[#This Row],[TtAlunos_Secundário_prof]]</f>
        <v>71704.038845144358</v>
      </c>
    </row>
    <row r="189" spans="1:25" x14ac:dyDescent="0.3">
      <c r="A189" s="76">
        <v>910</v>
      </c>
      <c r="B189" s="76" t="s">
        <v>350</v>
      </c>
      <c r="C189" s="76" t="s">
        <v>353</v>
      </c>
      <c r="D189" s="76" t="s">
        <v>484</v>
      </c>
      <c r="E189" s="76" t="s">
        <v>485</v>
      </c>
      <c r="F189" s="76" t="s">
        <v>329</v>
      </c>
      <c r="G189" s="76" t="s">
        <v>312</v>
      </c>
      <c r="H189" s="76" t="s">
        <v>492</v>
      </c>
      <c r="I189" s="76" t="s">
        <v>503</v>
      </c>
      <c r="J189" s="118">
        <v>0</v>
      </c>
      <c r="K189" s="119">
        <v>91594.23133333333</v>
      </c>
      <c r="L189" s="120">
        <f>Tabela14[[#This Row],[COF_MUN]]+Tabela14[[#This Row],[COF_NUTSIII]]</f>
        <v>91594.23133333333</v>
      </c>
      <c r="M189" s="129">
        <v>459</v>
      </c>
      <c r="N189" s="129">
        <v>130</v>
      </c>
      <c r="O189" s="129">
        <v>48</v>
      </c>
      <c r="P189" s="130">
        <f>Tabela14[[#This Row],[TtAlunos_Básico]]+Tabela14[[#This Row],[TtAlunos_Secundário_CCH]]+Tabela14[[#This Row],[TtAlunos_Secundário_prof]]</f>
        <v>637</v>
      </c>
      <c r="Q189" s="118">
        <f>Tabela14[[#This Row],[COF_MUN]]/Tabela14[[#This Row],[Total de Alunos]]*Tabela14[[#This Row],[TtAlunos_Básico]]</f>
        <v>0</v>
      </c>
      <c r="R189" s="119">
        <f>Tabela14[[#This Row],[COF_NUTSIII]]/Tabela14[[#This Row],[Total de Alunos]]*Tabela14[[#This Row],[TtAlunos_Básico]]</f>
        <v>65999.610960753533</v>
      </c>
      <c r="S189" s="120">
        <f>Tabela14[[#This Row],[COF_NUTSIII+MUN]]/Tabela14[[#This Row],[Total de Alunos]]*Tabela14[[#This Row],[TtAlunos_Básico]]</f>
        <v>65999.610960753533</v>
      </c>
      <c r="T189" s="119">
        <f>Tabela14[[#This Row],[COF_MUN]]/Tabela14[[#This Row],[Total de Alunos]]*Tabela14[[#This Row],[TtAlunos_Secundário_CCH]]</f>
        <v>0</v>
      </c>
      <c r="U189" s="119">
        <f>Tabela14[[#This Row],[COF_NUTSIII]]/Tabela14[[#This Row],[Total de Alunos]]*Tabela14[[#This Row],[TtAlunos_Secundário_CCH]]</f>
        <v>18692.700272108843</v>
      </c>
      <c r="V189" s="120">
        <f>Tabela14[[#This Row],[COF_NUTSIII+MUN]]/Tabela14[[#This Row],[Total de Alunos]]*Tabela14[[#This Row],[TtAlunos_Secundário_CCH]]</f>
        <v>18692.700272108843</v>
      </c>
      <c r="W189" s="119">
        <f>Tabela14[[#This Row],[COF_MUN]]/Tabela14[[#This Row],[Total de Alunos]]*Tabela14[[#This Row],[TtAlunos_Secundário_prof]]</f>
        <v>0</v>
      </c>
      <c r="X189" s="119">
        <f>Tabela14[[#This Row],[COF_NUTSIII]]/Tabela14[[#This Row],[Total de Alunos]]*Tabela14[[#This Row],[TtAlunos_Secundário_prof]]</f>
        <v>6901.9201004709575</v>
      </c>
      <c r="Y189" s="120">
        <f>Tabela14[[#This Row],[COF_NUTSIII+MUN]]/Tabela14[[#This Row],[Total de Alunos]]*Tabela14[[#This Row],[TtAlunos_Secundário_prof]]</f>
        <v>6901.9201004709575</v>
      </c>
    </row>
    <row r="190" spans="1:25" x14ac:dyDescent="0.3">
      <c r="A190" s="76">
        <v>1015</v>
      </c>
      <c r="B190" s="76" t="s">
        <v>350</v>
      </c>
      <c r="C190" s="76" t="s">
        <v>353</v>
      </c>
      <c r="D190" s="76" t="s">
        <v>484</v>
      </c>
      <c r="E190" s="76" t="s">
        <v>485</v>
      </c>
      <c r="F190" s="76" t="s">
        <v>337</v>
      </c>
      <c r="G190" s="76" t="s">
        <v>310</v>
      </c>
      <c r="H190" s="76" t="s">
        <v>556</v>
      </c>
      <c r="I190" s="76" t="s">
        <v>605</v>
      </c>
      <c r="J190" s="118">
        <v>0</v>
      </c>
      <c r="K190" s="119">
        <v>219794.57400000002</v>
      </c>
      <c r="L190" s="120">
        <f>Tabela14[[#This Row],[COF_MUN]]+Tabela14[[#This Row],[COF_NUTSIII]]</f>
        <v>219794.57400000002</v>
      </c>
      <c r="M190" s="129">
        <v>4169</v>
      </c>
      <c r="N190" s="129">
        <v>966</v>
      </c>
      <c r="O190" s="129">
        <v>842</v>
      </c>
      <c r="P190" s="130">
        <f>Tabela14[[#This Row],[TtAlunos_Básico]]+Tabela14[[#This Row],[TtAlunos_Secundário_CCH]]+Tabela14[[#This Row],[TtAlunos_Secundário_prof]]</f>
        <v>5977</v>
      </c>
      <c r="Q190" s="118">
        <f>Tabela14[[#This Row],[COF_MUN]]/Tabela14[[#This Row],[Total de Alunos]]*Tabela14[[#This Row],[TtAlunos_Básico]]</f>
        <v>0</v>
      </c>
      <c r="R190" s="119">
        <f>Tabela14[[#This Row],[COF_NUTSIII]]/Tabela14[[#This Row],[Total de Alunos]]*Tabela14[[#This Row],[TtAlunos_Básico]]</f>
        <v>153308.27823423123</v>
      </c>
      <c r="S190" s="120">
        <f>Tabela14[[#This Row],[COF_NUTSIII+MUN]]/Tabela14[[#This Row],[Total de Alunos]]*Tabela14[[#This Row],[TtAlunos_Básico]]</f>
        <v>153308.27823423123</v>
      </c>
      <c r="T190" s="119">
        <f>Tabela14[[#This Row],[COF_MUN]]/Tabela14[[#This Row],[Total de Alunos]]*Tabela14[[#This Row],[TtAlunos_Secundário_CCH]]</f>
        <v>0</v>
      </c>
      <c r="U190" s="119">
        <f>Tabela14[[#This Row],[COF_NUTSIII]]/Tabela14[[#This Row],[Total de Alunos]]*Tabela14[[#This Row],[TtAlunos_Secundário_CCH]]</f>
        <v>35523.09829078133</v>
      </c>
      <c r="V190" s="120">
        <f>Tabela14[[#This Row],[COF_NUTSIII+MUN]]/Tabela14[[#This Row],[Total de Alunos]]*Tabela14[[#This Row],[TtAlunos_Secundário_CCH]]</f>
        <v>35523.09829078133</v>
      </c>
      <c r="W190" s="119">
        <f>Tabela14[[#This Row],[COF_MUN]]/Tabela14[[#This Row],[Total de Alunos]]*Tabela14[[#This Row],[TtAlunos_Secundário_prof]]</f>
        <v>0</v>
      </c>
      <c r="X190" s="119">
        <f>Tabela14[[#This Row],[COF_NUTSIII]]/Tabela14[[#This Row],[Total de Alunos]]*Tabela14[[#This Row],[TtAlunos_Secundário_prof]]</f>
        <v>30963.197474987453</v>
      </c>
      <c r="Y190" s="120">
        <f>Tabela14[[#This Row],[COF_NUTSIII+MUN]]/Tabela14[[#This Row],[Total de Alunos]]*Tabela14[[#This Row],[TtAlunos_Secundário_prof]]</f>
        <v>30963.197474987453</v>
      </c>
    </row>
    <row r="191" spans="1:25" x14ac:dyDescent="0.3">
      <c r="A191" s="76">
        <v>1606</v>
      </c>
      <c r="B191" s="76" t="s">
        <v>350</v>
      </c>
      <c r="C191" s="76" t="s">
        <v>353</v>
      </c>
      <c r="D191" s="76" t="s">
        <v>408</v>
      </c>
      <c r="E191" s="76" t="s">
        <v>409</v>
      </c>
      <c r="F191" s="76" t="s">
        <v>29</v>
      </c>
      <c r="G191" s="76">
        <v>111</v>
      </c>
      <c r="H191" s="76" t="s">
        <v>410</v>
      </c>
      <c r="I191" s="76" t="s">
        <v>416</v>
      </c>
      <c r="J191" s="118">
        <v>202001.25</v>
      </c>
      <c r="K191" s="119">
        <v>52435.949000000001</v>
      </c>
      <c r="L191" s="120">
        <f>Tabela14[[#This Row],[COF_MUN]]+Tabela14[[#This Row],[COF_NUTSIII]]</f>
        <v>254437.19899999999</v>
      </c>
      <c r="M191" s="129">
        <v>824</v>
      </c>
      <c r="N191" s="129">
        <v>199</v>
      </c>
      <c r="O191" s="129">
        <v>164</v>
      </c>
      <c r="P191" s="130">
        <f>Tabela14[[#This Row],[TtAlunos_Básico]]+Tabela14[[#This Row],[TtAlunos_Secundário_CCH]]+Tabela14[[#This Row],[TtAlunos_Secundário_prof]]</f>
        <v>1187</v>
      </c>
      <c r="Q191" s="118">
        <f>Tabela14[[#This Row],[COF_MUN]]/Tabela14[[#This Row],[Total de Alunos]]*Tabela14[[#This Row],[TtAlunos_Básico]]</f>
        <v>140226.64700926704</v>
      </c>
      <c r="R191" s="119">
        <f>Tabela14[[#This Row],[COF_NUTSIII]]/Tabela14[[#This Row],[Total de Alunos]]*Tabela14[[#This Row],[TtAlunos_Básico]]</f>
        <v>36400.355497893848</v>
      </c>
      <c r="S191" s="120">
        <f>Tabela14[[#This Row],[COF_NUTSIII+MUN]]/Tabela14[[#This Row],[Total de Alunos]]*Tabela14[[#This Row],[TtAlunos_Básico]]</f>
        <v>176627.00250716091</v>
      </c>
      <c r="T191" s="119">
        <f>Tabela14[[#This Row],[COF_MUN]]/Tabela14[[#This Row],[Total de Alunos]]*Tabela14[[#This Row],[TtAlunos_Secundário_CCH]]</f>
        <v>33865.415964616681</v>
      </c>
      <c r="U191" s="119">
        <f>Tabela14[[#This Row],[COF_NUTSIII]]/Tabela14[[#This Row],[Total de Alunos]]*Tabela14[[#This Row],[TtAlunos_Secundário_CCH]]</f>
        <v>8790.8625534962084</v>
      </c>
      <c r="V191" s="120">
        <f>Tabela14[[#This Row],[COF_NUTSIII+MUN]]/Tabela14[[#This Row],[Total de Alunos]]*Tabela14[[#This Row],[TtAlunos_Secundário_CCH]]</f>
        <v>42656.278518112893</v>
      </c>
      <c r="W191" s="119">
        <f>Tabela14[[#This Row],[COF_MUN]]/Tabela14[[#This Row],[Total de Alunos]]*Tabela14[[#This Row],[TtAlunos_Secundário_prof]]</f>
        <v>27909.187026116258</v>
      </c>
      <c r="X191" s="119">
        <f>Tabela14[[#This Row],[COF_NUTSIII]]/Tabela14[[#This Row],[Total de Alunos]]*Tabela14[[#This Row],[TtAlunos_Secundário_prof]]</f>
        <v>7244.7309486099412</v>
      </c>
      <c r="Y191" s="120">
        <f>Tabela14[[#This Row],[COF_NUTSIII+MUN]]/Tabela14[[#This Row],[Total de Alunos]]*Tabela14[[#This Row],[TtAlunos_Secundário_prof]]</f>
        <v>35153.917974726202</v>
      </c>
    </row>
    <row r="192" spans="1:25" x14ac:dyDescent="0.3">
      <c r="A192" s="76">
        <v>1607</v>
      </c>
      <c r="B192" s="76" t="s">
        <v>350</v>
      </c>
      <c r="C192" s="76" t="s">
        <v>353</v>
      </c>
      <c r="D192" s="76" t="s">
        <v>408</v>
      </c>
      <c r="E192" s="76" t="s">
        <v>409</v>
      </c>
      <c r="F192" s="76" t="s">
        <v>29</v>
      </c>
      <c r="G192" s="76">
        <v>111</v>
      </c>
      <c r="H192" s="76" t="s">
        <v>410</v>
      </c>
      <c r="I192" s="76" t="s">
        <v>417</v>
      </c>
      <c r="J192" s="118">
        <v>503307.1</v>
      </c>
      <c r="K192" s="119">
        <v>52435.949000000001</v>
      </c>
      <c r="L192" s="120">
        <f>Tabela14[[#This Row],[COF_MUN]]+Tabela14[[#This Row],[COF_NUTSIII]]</f>
        <v>555743.049</v>
      </c>
      <c r="M192" s="129">
        <v>3318</v>
      </c>
      <c r="N192" s="129">
        <v>781</v>
      </c>
      <c r="O192" s="129">
        <v>732</v>
      </c>
      <c r="P192" s="130">
        <f>Tabela14[[#This Row],[TtAlunos_Básico]]+Tabela14[[#This Row],[TtAlunos_Secundário_CCH]]+Tabela14[[#This Row],[TtAlunos_Secundário_prof]]</f>
        <v>4831</v>
      </c>
      <c r="Q192" s="118">
        <f>Tabela14[[#This Row],[COF_MUN]]/Tabela14[[#This Row],[Total de Alunos]]*Tabela14[[#This Row],[TtAlunos_Básico]]</f>
        <v>345678.52572966256</v>
      </c>
      <c r="R192" s="119">
        <f>Tabela14[[#This Row],[COF_NUTSIII]]/Tabela14[[#This Row],[Total de Alunos]]*Tabela14[[#This Row],[TtAlunos_Básico]]</f>
        <v>36013.760873939143</v>
      </c>
      <c r="S192" s="120">
        <f>Tabela14[[#This Row],[COF_NUTSIII+MUN]]/Tabela14[[#This Row],[Total de Alunos]]*Tabela14[[#This Row],[TtAlunos_Básico]]</f>
        <v>381692.28660360171</v>
      </c>
      <c r="T192" s="119">
        <f>Tabela14[[#This Row],[COF_MUN]]/Tabela14[[#This Row],[Total de Alunos]]*Tabela14[[#This Row],[TtAlunos_Secundário_CCH]]</f>
        <v>81366.765700683085</v>
      </c>
      <c r="U192" s="119">
        <f>Tabela14[[#This Row],[COF_NUTSIII]]/Tabela14[[#This Row],[Total de Alunos]]*Tabela14[[#This Row],[TtAlunos_Secundário_CCH]]</f>
        <v>8477.0184576692209</v>
      </c>
      <c r="V192" s="120">
        <f>Tabela14[[#This Row],[COF_NUTSIII+MUN]]/Tabela14[[#This Row],[Total de Alunos]]*Tabela14[[#This Row],[TtAlunos_Secundário_CCH]]</f>
        <v>89843.784158352297</v>
      </c>
      <c r="W192" s="119">
        <f>Tabela14[[#This Row],[COF_MUN]]/Tabela14[[#This Row],[Total de Alunos]]*Tabela14[[#This Row],[TtAlunos_Secundário_prof]]</f>
        <v>76261.808569654313</v>
      </c>
      <c r="X192" s="119">
        <f>Tabela14[[#This Row],[COF_NUTSIII]]/Tabela14[[#This Row],[Total de Alunos]]*Tabela14[[#This Row],[TtAlunos_Secundário_prof]]</f>
        <v>7945.169668391638</v>
      </c>
      <c r="Y192" s="120">
        <f>Tabela14[[#This Row],[COF_NUTSIII+MUN]]/Tabela14[[#This Row],[Total de Alunos]]*Tabela14[[#This Row],[TtAlunos_Secundário_prof]]</f>
        <v>84206.978238045951</v>
      </c>
    </row>
    <row r="193" spans="1:25" x14ac:dyDescent="0.3">
      <c r="A193" s="76">
        <v>1213</v>
      </c>
      <c r="B193" s="76" t="s">
        <v>350</v>
      </c>
      <c r="C193" s="76" t="s">
        <v>353</v>
      </c>
      <c r="D193" s="76" t="s">
        <v>354</v>
      </c>
      <c r="E193" s="76" t="s">
        <v>355</v>
      </c>
      <c r="F193" s="76" t="s">
        <v>322</v>
      </c>
      <c r="G193" s="76">
        <v>186</v>
      </c>
      <c r="H193" s="76" t="s">
        <v>393</v>
      </c>
      <c r="I193" s="76" t="s">
        <v>406</v>
      </c>
      <c r="J193" s="118">
        <v>730692.98</v>
      </c>
      <c r="K193" s="119">
        <v>30017.989999999998</v>
      </c>
      <c r="L193" s="120">
        <f>Tabela14[[#This Row],[COF_MUN]]+Tabela14[[#This Row],[COF_NUTSIII]]</f>
        <v>760710.97</v>
      </c>
      <c r="M193" s="129">
        <v>1152</v>
      </c>
      <c r="N193" s="129">
        <v>346</v>
      </c>
      <c r="O193" s="129">
        <v>107</v>
      </c>
      <c r="P193" s="130">
        <f>Tabela14[[#This Row],[TtAlunos_Básico]]+Tabela14[[#This Row],[TtAlunos_Secundário_CCH]]+Tabela14[[#This Row],[TtAlunos_Secundário_prof]]</f>
        <v>1605</v>
      </c>
      <c r="Q193" s="118">
        <f>Tabela14[[#This Row],[COF_MUN]]/Tabela14[[#This Row],[Total de Alunos]]*Tabela14[[#This Row],[TtAlunos_Básico]]</f>
        <v>524460.00807476637</v>
      </c>
      <c r="R193" s="119">
        <f>Tabela14[[#This Row],[COF_NUTSIII]]/Tabela14[[#This Row],[Total de Alunos]]*Tabela14[[#This Row],[TtAlunos_Básico]]</f>
        <v>21545.622728971961</v>
      </c>
      <c r="S193" s="120">
        <f>Tabela14[[#This Row],[COF_NUTSIII+MUN]]/Tabela14[[#This Row],[Total de Alunos]]*Tabela14[[#This Row],[TtAlunos_Básico]]</f>
        <v>546005.63080373826</v>
      </c>
      <c r="T193" s="119">
        <f>Tabela14[[#This Row],[COF_MUN]]/Tabela14[[#This Row],[Total de Alunos]]*Tabela14[[#This Row],[TtAlunos_Secundário_CCH]]</f>
        <v>157520.10659190032</v>
      </c>
      <c r="U193" s="119">
        <f>Tabela14[[#This Row],[COF_NUTSIII]]/Tabela14[[#This Row],[Total de Alunos]]*Tabela14[[#This Row],[TtAlunos_Secundário_CCH]]</f>
        <v>6471.1679376947041</v>
      </c>
      <c r="V193" s="120">
        <f>Tabela14[[#This Row],[COF_NUTSIII+MUN]]/Tabela14[[#This Row],[Total de Alunos]]*Tabela14[[#This Row],[TtAlunos_Secundário_CCH]]</f>
        <v>163991.27452959502</v>
      </c>
      <c r="W193" s="119">
        <f>Tabela14[[#This Row],[COF_MUN]]/Tabela14[[#This Row],[Total de Alunos]]*Tabela14[[#This Row],[TtAlunos_Secundário_prof]]</f>
        <v>48712.865333333335</v>
      </c>
      <c r="X193" s="119">
        <f>Tabela14[[#This Row],[COF_NUTSIII]]/Tabela14[[#This Row],[Total de Alunos]]*Tabela14[[#This Row],[TtAlunos_Secundário_prof]]</f>
        <v>2001.1993333333332</v>
      </c>
      <c r="Y193" s="120">
        <f>Tabela14[[#This Row],[COF_NUTSIII+MUN]]/Tabela14[[#This Row],[Total de Alunos]]*Tabela14[[#This Row],[TtAlunos_Secundário_prof]]</f>
        <v>50714.064666666665</v>
      </c>
    </row>
    <row r="194" spans="1:25" x14ac:dyDescent="0.3">
      <c r="A194" s="76">
        <v>1214</v>
      </c>
      <c r="B194" s="76" t="s">
        <v>350</v>
      </c>
      <c r="C194" s="76" t="s">
        <v>353</v>
      </c>
      <c r="D194" s="76" t="s">
        <v>354</v>
      </c>
      <c r="E194" s="76" t="s">
        <v>355</v>
      </c>
      <c r="F194" s="76" t="s">
        <v>322</v>
      </c>
      <c r="G194" s="76">
        <v>186</v>
      </c>
      <c r="H194" s="76" t="s">
        <v>393</v>
      </c>
      <c r="I194" s="76" t="s">
        <v>393</v>
      </c>
      <c r="J194" s="118">
        <v>359122.97</v>
      </c>
      <c r="K194" s="119">
        <v>30017.989999999998</v>
      </c>
      <c r="L194" s="120">
        <f>Tabela14[[#This Row],[COF_MUN]]+Tabela14[[#This Row],[COF_NUTSIII]]</f>
        <v>389140.95999999996</v>
      </c>
      <c r="M194" s="129">
        <v>1904</v>
      </c>
      <c r="N194" s="129">
        <v>771</v>
      </c>
      <c r="O194" s="129">
        <v>295</v>
      </c>
      <c r="P194" s="130">
        <f>Tabela14[[#This Row],[TtAlunos_Básico]]+Tabela14[[#This Row],[TtAlunos_Secundário_CCH]]+Tabela14[[#This Row],[TtAlunos_Secundário_prof]]</f>
        <v>2970</v>
      </c>
      <c r="Q194" s="118">
        <f>Tabela14[[#This Row],[COF_MUN]]/Tabela14[[#This Row],[Total de Alunos]]*Tabela14[[#This Row],[TtAlunos_Básico]]</f>
        <v>230225.63463973062</v>
      </c>
      <c r="R194" s="119">
        <f>Tabela14[[#This Row],[COF_NUTSIII]]/Tabela14[[#This Row],[Total de Alunos]]*Tabela14[[#This Row],[TtAlunos_Básico]]</f>
        <v>19243.856215488213</v>
      </c>
      <c r="S194" s="120">
        <f>Tabela14[[#This Row],[COF_NUTSIII+MUN]]/Tabela14[[#This Row],[Total de Alunos]]*Tabela14[[#This Row],[TtAlunos_Básico]]</f>
        <v>249469.49085521881</v>
      </c>
      <c r="T194" s="119">
        <f>Tabela14[[#This Row],[COF_MUN]]/Tabela14[[#This Row],[Total de Alunos]]*Tabela14[[#This Row],[TtAlunos_Secundário_CCH]]</f>
        <v>93226.872010100997</v>
      </c>
      <c r="U194" s="119">
        <f>Tabela14[[#This Row],[COF_NUTSIII]]/Tabela14[[#This Row],[Total de Alunos]]*Tabela14[[#This Row],[TtAlunos_Secundário_CCH]]</f>
        <v>7792.5489191919178</v>
      </c>
      <c r="V194" s="120">
        <f>Tabela14[[#This Row],[COF_NUTSIII+MUN]]/Tabela14[[#This Row],[Total de Alunos]]*Tabela14[[#This Row],[TtAlunos_Secundário_CCH]]</f>
        <v>101019.42092929292</v>
      </c>
      <c r="W194" s="119">
        <f>Tabela14[[#This Row],[COF_MUN]]/Tabela14[[#This Row],[Total de Alunos]]*Tabela14[[#This Row],[TtAlunos_Secundário_prof]]</f>
        <v>35670.463350168349</v>
      </c>
      <c r="X194" s="119">
        <f>Tabela14[[#This Row],[COF_NUTSIII]]/Tabela14[[#This Row],[Total de Alunos]]*Tabela14[[#This Row],[TtAlunos_Secundário_prof]]</f>
        <v>2981.584865319865</v>
      </c>
      <c r="Y194" s="120">
        <f>Tabela14[[#This Row],[COF_NUTSIII+MUN]]/Tabela14[[#This Row],[Total de Alunos]]*Tabela14[[#This Row],[TtAlunos_Secundário_prof]]</f>
        <v>38652.048215488212</v>
      </c>
    </row>
    <row r="195" spans="1:25" x14ac:dyDescent="0.3">
      <c r="A195" s="76">
        <v>709</v>
      </c>
      <c r="B195" s="76" t="s">
        <v>350</v>
      </c>
      <c r="C195" s="76" t="s">
        <v>353</v>
      </c>
      <c r="D195" s="76" t="s">
        <v>354</v>
      </c>
      <c r="E195" s="76" t="s">
        <v>355</v>
      </c>
      <c r="F195" s="76" t="s">
        <v>319</v>
      </c>
      <c r="G195" s="76">
        <v>187</v>
      </c>
      <c r="H195" s="76" t="s">
        <v>356</v>
      </c>
      <c r="I195" s="76" t="s">
        <v>364</v>
      </c>
      <c r="J195" s="118">
        <v>169960.72</v>
      </c>
      <c r="K195" s="119">
        <v>40190.05071428571</v>
      </c>
      <c r="L195" s="120">
        <f>Tabela14[[#This Row],[COF_MUN]]+Tabela14[[#This Row],[COF_NUTSIII]]</f>
        <v>210150.77071428573</v>
      </c>
      <c r="M195" s="129">
        <v>388</v>
      </c>
      <c r="N195" s="129"/>
      <c r="O195" s="129">
        <v>0</v>
      </c>
      <c r="P195" s="130">
        <f>Tabela14[[#This Row],[TtAlunos_Básico]]+Tabela14[[#This Row],[TtAlunos_Secundário_CCH]]+Tabela14[[#This Row],[TtAlunos_Secundário_prof]]</f>
        <v>388</v>
      </c>
      <c r="Q195" s="118">
        <f>Tabela14[[#This Row],[COF_MUN]]/Tabela14[[#This Row],[Total de Alunos]]*Tabela14[[#This Row],[TtAlunos_Básico]]</f>
        <v>169960.72</v>
      </c>
      <c r="R195" s="119">
        <f>Tabela14[[#This Row],[COF_NUTSIII]]/Tabela14[[#This Row],[Total de Alunos]]*Tabela14[[#This Row],[TtAlunos_Básico]]</f>
        <v>40190.05071428571</v>
      </c>
      <c r="S195" s="120">
        <f>Tabela14[[#This Row],[COF_NUTSIII+MUN]]/Tabela14[[#This Row],[Total de Alunos]]*Tabela14[[#This Row],[TtAlunos_Básico]]</f>
        <v>210150.77071428573</v>
      </c>
      <c r="T195" s="119">
        <f>Tabela14[[#This Row],[COF_MUN]]/Tabela14[[#This Row],[Total de Alunos]]*Tabela14[[#This Row],[TtAlunos_Secundário_CCH]]</f>
        <v>0</v>
      </c>
      <c r="U195" s="119">
        <f>Tabela14[[#This Row],[COF_NUTSIII]]/Tabela14[[#This Row],[Total de Alunos]]*Tabela14[[#This Row],[TtAlunos_Secundário_CCH]]</f>
        <v>0</v>
      </c>
      <c r="V195" s="120">
        <f>Tabela14[[#This Row],[COF_NUTSIII+MUN]]/Tabela14[[#This Row],[Total de Alunos]]*Tabela14[[#This Row],[TtAlunos_Secundário_CCH]]</f>
        <v>0</v>
      </c>
      <c r="W195" s="119">
        <f>Tabela14[[#This Row],[COF_MUN]]/Tabela14[[#This Row],[Total de Alunos]]*Tabela14[[#This Row],[TtAlunos_Secundário_prof]]</f>
        <v>0</v>
      </c>
      <c r="X195" s="119">
        <f>Tabela14[[#This Row],[COF_NUTSIII]]/Tabela14[[#This Row],[Total de Alunos]]*Tabela14[[#This Row],[TtAlunos_Secundário_prof]]</f>
        <v>0</v>
      </c>
      <c r="Y195" s="120">
        <f>Tabela14[[#This Row],[COF_NUTSIII+MUN]]/Tabela14[[#This Row],[Total de Alunos]]*Tabela14[[#This Row],[TtAlunos_Secundário_prof]]</f>
        <v>0</v>
      </c>
    </row>
    <row r="196" spans="1:25" x14ac:dyDescent="0.3">
      <c r="A196" s="76">
        <v>811</v>
      </c>
      <c r="B196" s="76" t="s">
        <v>350</v>
      </c>
      <c r="C196" s="76" t="s">
        <v>353</v>
      </c>
      <c r="D196" s="76" t="s">
        <v>321</v>
      </c>
      <c r="E196" s="76" t="s">
        <v>377</v>
      </c>
      <c r="F196" s="76" t="s">
        <v>321</v>
      </c>
      <c r="G196" s="76">
        <v>150</v>
      </c>
      <c r="H196" s="76" t="s">
        <v>378</v>
      </c>
      <c r="I196" s="76" t="s">
        <v>387</v>
      </c>
      <c r="J196" s="118">
        <v>0</v>
      </c>
      <c r="K196" s="119">
        <v>0</v>
      </c>
      <c r="L196" s="120">
        <f>Tabela14[[#This Row],[COF_MUN]]+Tabela14[[#This Row],[COF_NUTSIII]]</f>
        <v>0</v>
      </c>
      <c r="M196" s="129">
        <v>5949</v>
      </c>
      <c r="N196" s="129">
        <v>1410</v>
      </c>
      <c r="O196" s="129">
        <v>1151</v>
      </c>
      <c r="P196" s="130">
        <f>Tabela14[[#This Row],[TtAlunos_Básico]]+Tabela14[[#This Row],[TtAlunos_Secundário_CCH]]+Tabela14[[#This Row],[TtAlunos_Secundário_prof]]</f>
        <v>8510</v>
      </c>
      <c r="Q196" s="118">
        <f>Tabela14[[#This Row],[COF_MUN]]/Tabela14[[#This Row],[Total de Alunos]]*Tabela14[[#This Row],[TtAlunos_Básico]]</f>
        <v>0</v>
      </c>
      <c r="R196" s="119">
        <f>Tabela14[[#This Row],[COF_NUTSIII]]/Tabela14[[#This Row],[Total de Alunos]]*Tabela14[[#This Row],[TtAlunos_Básico]]</f>
        <v>0</v>
      </c>
      <c r="S196" s="120">
        <f>Tabela14[[#This Row],[COF_NUTSIII+MUN]]/Tabela14[[#This Row],[Total de Alunos]]*Tabela14[[#This Row],[TtAlunos_Básico]]</f>
        <v>0</v>
      </c>
      <c r="T196" s="119">
        <f>Tabela14[[#This Row],[COF_MUN]]/Tabela14[[#This Row],[Total de Alunos]]*Tabela14[[#This Row],[TtAlunos_Secundário_CCH]]</f>
        <v>0</v>
      </c>
      <c r="U196" s="119">
        <f>Tabela14[[#This Row],[COF_NUTSIII]]/Tabela14[[#This Row],[Total de Alunos]]*Tabela14[[#This Row],[TtAlunos_Secundário_CCH]]</f>
        <v>0</v>
      </c>
      <c r="V196" s="120">
        <f>Tabela14[[#This Row],[COF_NUTSIII+MUN]]/Tabela14[[#This Row],[Total de Alunos]]*Tabela14[[#This Row],[TtAlunos_Secundário_CCH]]</f>
        <v>0</v>
      </c>
      <c r="W196" s="119">
        <f>Tabela14[[#This Row],[COF_MUN]]/Tabela14[[#This Row],[Total de Alunos]]*Tabela14[[#This Row],[TtAlunos_Secundário_prof]]</f>
        <v>0</v>
      </c>
      <c r="X196" s="119">
        <f>Tabela14[[#This Row],[COF_NUTSIII]]/Tabela14[[#This Row],[Total de Alunos]]*Tabela14[[#This Row],[TtAlunos_Secundário_prof]]</f>
        <v>0</v>
      </c>
      <c r="Y196" s="120">
        <f>Tabela14[[#This Row],[COF_NUTSIII+MUN]]/Tabela14[[#This Row],[Total de Alunos]]*Tabela14[[#This Row],[TtAlunos_Secundário_prof]]</f>
        <v>0</v>
      </c>
    </row>
    <row r="197" spans="1:25" x14ac:dyDescent="0.3">
      <c r="A197" s="76">
        <v>1312</v>
      </c>
      <c r="B197" s="76" t="s">
        <v>350</v>
      </c>
      <c r="C197" s="76" t="s">
        <v>353</v>
      </c>
      <c r="D197" s="76" t="s">
        <v>408</v>
      </c>
      <c r="E197" s="76" t="s">
        <v>409</v>
      </c>
      <c r="F197" s="76" t="s">
        <v>325</v>
      </c>
      <c r="G197" s="76" t="s">
        <v>299</v>
      </c>
      <c r="H197" s="76" t="s">
        <v>448</v>
      </c>
      <c r="I197" s="76" t="s">
        <v>448</v>
      </c>
      <c r="J197" s="118">
        <v>1011391.87</v>
      </c>
      <c r="K197" s="119">
        <v>52941.176470588238</v>
      </c>
      <c r="L197" s="120">
        <f>Tabela14[[#This Row],[COF_MUN]]+Tabela14[[#This Row],[COF_NUTSIII]]</f>
        <v>1064333.0464705883</v>
      </c>
      <c r="M197" s="129">
        <v>22812</v>
      </c>
      <c r="N197" s="129">
        <v>7402</v>
      </c>
      <c r="O197" s="129">
        <v>5011</v>
      </c>
      <c r="P197" s="130">
        <f>Tabela14[[#This Row],[TtAlunos_Básico]]+Tabela14[[#This Row],[TtAlunos_Secundário_CCH]]+Tabela14[[#This Row],[TtAlunos_Secundário_prof]]</f>
        <v>35225</v>
      </c>
      <c r="Q197" s="118">
        <f>Tabela14[[#This Row],[COF_MUN]]/Tabela14[[#This Row],[Total de Alunos]]*Tabela14[[#This Row],[TtAlunos_Básico]]</f>
        <v>654985.70158807666</v>
      </c>
      <c r="R197" s="119">
        <f>Tabela14[[#This Row],[COF_NUTSIII]]/Tabela14[[#This Row],[Total de Alunos]]*Tabela14[[#This Row],[TtAlunos_Básico]]</f>
        <v>34285.141735899473</v>
      </c>
      <c r="S197" s="120">
        <f>Tabela14[[#This Row],[COF_NUTSIII+MUN]]/Tabela14[[#This Row],[Total de Alunos]]*Tabela14[[#This Row],[TtAlunos_Básico]]</f>
        <v>689270.84332397615</v>
      </c>
      <c r="T197" s="119">
        <f>Tabela14[[#This Row],[COF_MUN]]/Tabela14[[#This Row],[Total de Alunos]]*Tabela14[[#This Row],[TtAlunos_Secundário_CCH]]</f>
        <v>212528.67627366926</v>
      </c>
      <c r="U197" s="119">
        <f>Tabela14[[#This Row],[COF_NUTSIII]]/Tabela14[[#This Row],[Total de Alunos]]*Tabela14[[#This Row],[TtAlunos_Secundário_CCH]]</f>
        <v>11124.786039327015</v>
      </c>
      <c r="V197" s="120">
        <f>Tabela14[[#This Row],[COF_NUTSIII+MUN]]/Tabela14[[#This Row],[Total de Alunos]]*Tabela14[[#This Row],[TtAlunos_Secundário_CCH]]</f>
        <v>223653.4623129963</v>
      </c>
      <c r="W197" s="119">
        <f>Tabela14[[#This Row],[COF_MUN]]/Tabela14[[#This Row],[Total de Alunos]]*Tabela14[[#This Row],[TtAlunos_Secundário_prof]]</f>
        <v>143877.49213825408</v>
      </c>
      <c r="X197" s="119">
        <f>Tabela14[[#This Row],[COF_NUTSIII]]/Tabela14[[#This Row],[Total de Alunos]]*Tabela14[[#This Row],[TtAlunos_Secundário_prof]]</f>
        <v>7531.2486953617499</v>
      </c>
      <c r="Y197" s="120">
        <f>Tabela14[[#This Row],[COF_NUTSIII+MUN]]/Tabela14[[#This Row],[Total de Alunos]]*Tabela14[[#This Row],[TtAlunos_Secundário_prof]]</f>
        <v>151408.74083361583</v>
      </c>
    </row>
    <row r="198" spans="1:25" x14ac:dyDescent="0.3">
      <c r="A198" s="76">
        <v>1016</v>
      </c>
      <c r="B198" s="76" t="s">
        <v>350</v>
      </c>
      <c r="C198" s="76" t="s">
        <v>353</v>
      </c>
      <c r="D198" s="76" t="s">
        <v>484</v>
      </c>
      <c r="E198" s="76" t="s">
        <v>485</v>
      </c>
      <c r="F198" s="76" t="s">
        <v>337</v>
      </c>
      <c r="G198" s="76" t="s">
        <v>310</v>
      </c>
      <c r="H198" s="76" t="s">
        <v>556</v>
      </c>
      <c r="I198" s="76" t="s">
        <v>606</v>
      </c>
      <c r="J198" s="118">
        <v>0</v>
      </c>
      <c r="K198" s="119">
        <v>219794.57400000002</v>
      </c>
      <c r="L198" s="120">
        <f>Tabela14[[#This Row],[COF_MUN]]+Tabela14[[#This Row],[COF_NUTSIII]]</f>
        <v>219794.57400000002</v>
      </c>
      <c r="M198" s="129">
        <v>1968</v>
      </c>
      <c r="N198" s="129">
        <v>296</v>
      </c>
      <c r="O198" s="129">
        <v>422</v>
      </c>
      <c r="P198" s="130">
        <f>Tabela14[[#This Row],[TtAlunos_Básico]]+Tabela14[[#This Row],[TtAlunos_Secundário_CCH]]+Tabela14[[#This Row],[TtAlunos_Secundário_prof]]</f>
        <v>2686</v>
      </c>
      <c r="Q198" s="118">
        <f>Tabela14[[#This Row],[COF_MUN]]/Tabela14[[#This Row],[Total de Alunos]]*Tabela14[[#This Row],[TtAlunos_Básico]]</f>
        <v>0</v>
      </c>
      <c r="R198" s="119">
        <f>Tabela14[[#This Row],[COF_NUTSIII]]/Tabela14[[#This Row],[Total de Alunos]]*Tabela14[[#This Row],[TtAlunos_Básico]]</f>
        <v>161040.8494534624</v>
      </c>
      <c r="S198" s="120">
        <f>Tabela14[[#This Row],[COF_NUTSIII+MUN]]/Tabela14[[#This Row],[Total de Alunos]]*Tabela14[[#This Row],[TtAlunos_Básico]]</f>
        <v>161040.8494534624</v>
      </c>
      <c r="T198" s="119">
        <f>Tabela14[[#This Row],[COF_MUN]]/Tabela14[[#This Row],[Total de Alunos]]*Tabela14[[#This Row],[TtAlunos_Secundário_CCH]]</f>
        <v>0</v>
      </c>
      <c r="U198" s="119">
        <f>Tabela14[[#This Row],[COF_NUTSIII]]/Tabela14[[#This Row],[Total de Alunos]]*Tabela14[[#This Row],[TtAlunos_Secundário_CCH]]</f>
        <v>24221.591177959792</v>
      </c>
      <c r="V198" s="120">
        <f>Tabela14[[#This Row],[COF_NUTSIII+MUN]]/Tabela14[[#This Row],[Total de Alunos]]*Tabela14[[#This Row],[TtAlunos_Secundário_CCH]]</f>
        <v>24221.591177959792</v>
      </c>
      <c r="W198" s="119">
        <f>Tabela14[[#This Row],[COF_MUN]]/Tabela14[[#This Row],[Total de Alunos]]*Tabela14[[#This Row],[TtAlunos_Secundário_prof]]</f>
        <v>0</v>
      </c>
      <c r="X198" s="119">
        <f>Tabela14[[#This Row],[COF_NUTSIII]]/Tabela14[[#This Row],[Total de Alunos]]*Tabela14[[#This Row],[TtAlunos_Secundário_prof]]</f>
        <v>34532.133368577815</v>
      </c>
      <c r="Y198" s="120">
        <f>Tabela14[[#This Row],[COF_NUTSIII+MUN]]/Tabela14[[#This Row],[Total de Alunos]]*Tabela14[[#This Row],[TtAlunos_Secundário_prof]]</f>
        <v>34532.133368577815</v>
      </c>
    </row>
    <row r="199" spans="1:25" x14ac:dyDescent="0.3">
      <c r="A199" s="76">
        <v>309</v>
      </c>
      <c r="B199" s="76" t="s">
        <v>350</v>
      </c>
      <c r="C199" s="76" t="s">
        <v>353</v>
      </c>
      <c r="D199" s="76" t="s">
        <v>408</v>
      </c>
      <c r="E199" s="76" t="s">
        <v>409</v>
      </c>
      <c r="F199" s="76" t="s">
        <v>326</v>
      </c>
      <c r="G199" s="76">
        <v>119</v>
      </c>
      <c r="H199" s="76" t="s">
        <v>463</v>
      </c>
      <c r="I199" s="76" t="s">
        <v>468</v>
      </c>
      <c r="J199" s="118">
        <v>161199.34</v>
      </c>
      <c r="K199" s="119">
        <v>425629.25624999998</v>
      </c>
      <c r="L199" s="120">
        <f>Tabela14[[#This Row],[COF_MUN]]+Tabela14[[#This Row],[COF_NUTSIII]]</f>
        <v>586828.59624999994</v>
      </c>
      <c r="M199" s="129">
        <v>1817</v>
      </c>
      <c r="N199" s="129">
        <v>383</v>
      </c>
      <c r="O199" s="129">
        <v>358</v>
      </c>
      <c r="P199" s="130">
        <f>Tabela14[[#This Row],[TtAlunos_Básico]]+Tabela14[[#This Row],[TtAlunos_Secundário_CCH]]+Tabela14[[#This Row],[TtAlunos_Secundário_prof]]</f>
        <v>2558</v>
      </c>
      <c r="Q199" s="118">
        <f>Tabela14[[#This Row],[COF_MUN]]/Tabela14[[#This Row],[Total de Alunos]]*Tabela14[[#This Row],[TtAlunos_Básico]]</f>
        <v>114503.20593432368</v>
      </c>
      <c r="R199" s="119">
        <f>Tabela14[[#This Row],[COF_NUTSIII]]/Tabela14[[#This Row],[Total de Alunos]]*Tabela14[[#This Row],[TtAlunos_Básico]]</f>
        <v>302333.21290314692</v>
      </c>
      <c r="S199" s="120">
        <f>Tabela14[[#This Row],[COF_NUTSIII+MUN]]/Tabela14[[#This Row],[Total de Alunos]]*Tabela14[[#This Row],[TtAlunos_Básico]]</f>
        <v>416836.41883747064</v>
      </c>
      <c r="T199" s="119">
        <f>Tabela14[[#This Row],[COF_MUN]]/Tabela14[[#This Row],[Total de Alunos]]*Tabela14[[#This Row],[TtAlunos_Secundário_CCH]]</f>
        <v>24135.788592650508</v>
      </c>
      <c r="U199" s="119">
        <f>Tabela14[[#This Row],[COF_NUTSIII]]/Tabela14[[#This Row],[Total de Alunos]]*Tabela14[[#This Row],[TtAlunos_Secundário_CCH]]</f>
        <v>63727.914442435489</v>
      </c>
      <c r="V199" s="120">
        <f>Tabela14[[#This Row],[COF_NUTSIII+MUN]]/Tabela14[[#This Row],[Total de Alunos]]*Tabela14[[#This Row],[TtAlunos_Secundário_CCH]]</f>
        <v>87863.703035086</v>
      </c>
      <c r="W199" s="119">
        <f>Tabela14[[#This Row],[COF_MUN]]/Tabela14[[#This Row],[Total de Alunos]]*Tabela14[[#This Row],[TtAlunos_Secundário_prof]]</f>
        <v>22560.345473025798</v>
      </c>
      <c r="X199" s="119">
        <f>Tabela14[[#This Row],[COF_NUTSIII]]/Tabela14[[#This Row],[Total de Alunos]]*Tabela14[[#This Row],[TtAlunos_Secundário_prof]]</f>
        <v>59568.128904417506</v>
      </c>
      <c r="Y199" s="120">
        <f>Tabela14[[#This Row],[COF_NUTSIII+MUN]]/Tabela14[[#This Row],[Total de Alunos]]*Tabela14[[#This Row],[TtAlunos_Secundário_prof]]</f>
        <v>82128.474377443315</v>
      </c>
    </row>
    <row r="200" spans="1:25" x14ac:dyDescent="0.3">
      <c r="A200" s="76">
        <v>1313</v>
      </c>
      <c r="B200" s="76" t="s">
        <v>350</v>
      </c>
      <c r="C200" s="76" t="s">
        <v>353</v>
      </c>
      <c r="D200" s="76" t="s">
        <v>408</v>
      </c>
      <c r="E200" s="76" t="s">
        <v>409</v>
      </c>
      <c r="F200" s="76" t="s">
        <v>325</v>
      </c>
      <c r="G200" s="76" t="s">
        <v>299</v>
      </c>
      <c r="H200" s="76" t="s">
        <v>448</v>
      </c>
      <c r="I200" s="76" t="s">
        <v>454</v>
      </c>
      <c r="J200" s="118">
        <v>356803.93</v>
      </c>
      <c r="K200" s="119">
        <v>52941.176470588238</v>
      </c>
      <c r="L200" s="120">
        <f>Tabela14[[#This Row],[COF_MUN]]+Tabela14[[#This Row],[COF_NUTSIII]]</f>
        <v>409745.10647058825</v>
      </c>
      <c r="M200" s="129">
        <v>6392</v>
      </c>
      <c r="N200" s="129">
        <v>1899</v>
      </c>
      <c r="O200" s="129">
        <v>560</v>
      </c>
      <c r="P200" s="130">
        <f>Tabela14[[#This Row],[TtAlunos_Básico]]+Tabela14[[#This Row],[TtAlunos_Secundário_CCH]]+Tabela14[[#This Row],[TtAlunos_Secundário_prof]]</f>
        <v>8851</v>
      </c>
      <c r="Q200" s="118">
        <f>Tabela14[[#This Row],[COF_MUN]]/Tabela14[[#This Row],[Total de Alunos]]*Tabela14[[#This Row],[TtAlunos_Básico]]</f>
        <v>257676.05022709299</v>
      </c>
      <c r="R200" s="119">
        <f>Tabela14[[#This Row],[COF_NUTSIII]]/Tabela14[[#This Row],[Total de Alunos]]*Tabela14[[#This Row],[TtAlunos_Básico]]</f>
        <v>38232.968026211725</v>
      </c>
      <c r="S200" s="120">
        <f>Tabela14[[#This Row],[COF_NUTSIII+MUN]]/Tabela14[[#This Row],[Total de Alunos]]*Tabela14[[#This Row],[TtAlunos_Básico]]</f>
        <v>295909.0182533047</v>
      </c>
      <c r="T200" s="119">
        <f>Tabela14[[#This Row],[COF_MUN]]/Tabela14[[#This Row],[Total de Alunos]]*Tabela14[[#This Row],[TtAlunos_Secundário_CCH]]</f>
        <v>76553.006786803759</v>
      </c>
      <c r="U200" s="119">
        <f>Tabela14[[#This Row],[COF_NUTSIII]]/Tabela14[[#This Row],[Total de Alunos]]*Tabela14[[#This Row],[TtAlunos_Secundário_CCH]]</f>
        <v>11358.636777499385</v>
      </c>
      <c r="V200" s="120">
        <f>Tabela14[[#This Row],[COF_NUTSIII+MUN]]/Tabela14[[#This Row],[Total de Alunos]]*Tabela14[[#This Row],[TtAlunos_Secundário_CCH]]</f>
        <v>87911.643564303129</v>
      </c>
      <c r="W200" s="119">
        <f>Tabela14[[#This Row],[COF_MUN]]/Tabela14[[#This Row],[Total de Alunos]]*Tabela14[[#This Row],[TtAlunos_Secundário_prof]]</f>
        <v>22574.872986103266</v>
      </c>
      <c r="X200" s="119">
        <f>Tabela14[[#This Row],[COF_NUTSIII]]/Tabela14[[#This Row],[Total de Alunos]]*Tabela14[[#This Row],[TtAlunos_Secundário_prof]]</f>
        <v>3349.5716668771224</v>
      </c>
      <c r="Y200" s="120">
        <f>Tabela14[[#This Row],[COF_NUTSIII+MUN]]/Tabela14[[#This Row],[Total de Alunos]]*Tabela14[[#This Row],[TtAlunos_Secundário_prof]]</f>
        <v>25924.444652980386</v>
      </c>
    </row>
    <row r="201" spans="1:25" x14ac:dyDescent="0.3">
      <c r="A201" s="76">
        <v>508</v>
      </c>
      <c r="B201" s="76" t="s">
        <v>350</v>
      </c>
      <c r="C201" s="76" t="s">
        <v>353</v>
      </c>
      <c r="D201" s="76" t="s">
        <v>484</v>
      </c>
      <c r="E201" s="76" t="s">
        <v>485</v>
      </c>
      <c r="F201" s="76" t="s">
        <v>328</v>
      </c>
      <c r="G201" s="76" t="s">
        <v>306</v>
      </c>
      <c r="H201" s="76" t="s">
        <v>486</v>
      </c>
      <c r="I201" s="76" t="s">
        <v>490</v>
      </c>
      <c r="J201" s="118">
        <v>0</v>
      </c>
      <c r="K201" s="119">
        <v>369731.88500000001</v>
      </c>
      <c r="L201" s="120">
        <f>Tabela14[[#This Row],[COF_MUN]]+Tabela14[[#This Row],[COF_NUTSIII]]</f>
        <v>369731.88500000001</v>
      </c>
      <c r="M201" s="129">
        <v>411</v>
      </c>
      <c r="N201" s="129">
        <v>98</v>
      </c>
      <c r="O201" s="129">
        <v>40</v>
      </c>
      <c r="P201" s="130">
        <f>Tabela14[[#This Row],[TtAlunos_Básico]]+Tabela14[[#This Row],[TtAlunos_Secundário_CCH]]+Tabela14[[#This Row],[TtAlunos_Secundário_prof]]</f>
        <v>549</v>
      </c>
      <c r="Q201" s="118">
        <f>Tabela14[[#This Row],[COF_MUN]]/Tabela14[[#This Row],[Total de Alunos]]*Tabela14[[#This Row],[TtAlunos_Básico]]</f>
        <v>0</v>
      </c>
      <c r="R201" s="119">
        <f>Tabela14[[#This Row],[COF_NUTSIII]]/Tabela14[[#This Row],[Total de Alunos]]*Tabela14[[#This Row],[TtAlunos_Básico]]</f>
        <v>276793.81554644811</v>
      </c>
      <c r="S201" s="120">
        <f>Tabela14[[#This Row],[COF_NUTSIII+MUN]]/Tabela14[[#This Row],[Total de Alunos]]*Tabela14[[#This Row],[TtAlunos_Básico]]</f>
        <v>276793.81554644811</v>
      </c>
      <c r="T201" s="119">
        <f>Tabela14[[#This Row],[COF_MUN]]/Tabela14[[#This Row],[Total de Alunos]]*Tabela14[[#This Row],[TtAlunos_Secundário_CCH]]</f>
        <v>0</v>
      </c>
      <c r="U201" s="119">
        <f>Tabela14[[#This Row],[COF_NUTSIII]]/Tabela14[[#This Row],[Total de Alunos]]*Tabela14[[#This Row],[TtAlunos_Secundário_CCH]]</f>
        <v>65999.498597449914</v>
      </c>
      <c r="V201" s="120">
        <f>Tabela14[[#This Row],[COF_NUTSIII+MUN]]/Tabela14[[#This Row],[Total de Alunos]]*Tabela14[[#This Row],[TtAlunos_Secundário_CCH]]</f>
        <v>65999.498597449914</v>
      </c>
      <c r="W201" s="119">
        <f>Tabela14[[#This Row],[COF_MUN]]/Tabela14[[#This Row],[Total de Alunos]]*Tabela14[[#This Row],[TtAlunos_Secundário_prof]]</f>
        <v>0</v>
      </c>
      <c r="X201" s="119">
        <f>Tabela14[[#This Row],[COF_NUTSIII]]/Tabela14[[#This Row],[Total de Alunos]]*Tabela14[[#This Row],[TtAlunos_Secundário_prof]]</f>
        <v>26938.570856102007</v>
      </c>
      <c r="Y201" s="120">
        <f>Tabela14[[#This Row],[COF_NUTSIII+MUN]]/Tabela14[[#This Row],[Total de Alunos]]*Tabela14[[#This Row],[TtAlunos_Secundário_prof]]</f>
        <v>26938.570856102007</v>
      </c>
    </row>
    <row r="202" spans="1:25" x14ac:dyDescent="0.3">
      <c r="A202" s="76">
        <v>710</v>
      </c>
      <c r="B202" s="76" t="s">
        <v>350</v>
      </c>
      <c r="C202" s="76" t="s">
        <v>353</v>
      </c>
      <c r="D202" s="76" t="s">
        <v>354</v>
      </c>
      <c r="E202" s="76" t="s">
        <v>355</v>
      </c>
      <c r="F202" s="76" t="s">
        <v>319</v>
      </c>
      <c r="G202" s="76">
        <v>187</v>
      </c>
      <c r="H202" s="76" t="s">
        <v>356</v>
      </c>
      <c r="I202" s="76" t="s">
        <v>365</v>
      </c>
      <c r="J202" s="118">
        <v>152488.95000000001</v>
      </c>
      <c r="K202" s="119">
        <v>40190.05071428571</v>
      </c>
      <c r="L202" s="120">
        <f>Tabela14[[#This Row],[COF_MUN]]+Tabela14[[#This Row],[COF_NUTSIII]]</f>
        <v>192679.00071428571</v>
      </c>
      <c r="M202" s="129">
        <v>478</v>
      </c>
      <c r="N202" s="129">
        <v>98</v>
      </c>
      <c r="O202" s="129">
        <v>22</v>
      </c>
      <c r="P202" s="130">
        <f>Tabela14[[#This Row],[TtAlunos_Básico]]+Tabela14[[#This Row],[TtAlunos_Secundário_CCH]]+Tabela14[[#This Row],[TtAlunos_Secundário_prof]]</f>
        <v>598</v>
      </c>
      <c r="Q202" s="118">
        <f>Tabela14[[#This Row],[COF_MUN]]/Tabela14[[#This Row],[Total de Alunos]]*Tabela14[[#This Row],[TtAlunos_Básico]]</f>
        <v>121889.16070234115</v>
      </c>
      <c r="R202" s="119">
        <f>Tabela14[[#This Row],[COF_NUTSIII]]/Tabela14[[#This Row],[Total de Alunos]]*Tabela14[[#This Row],[TtAlunos_Básico]]</f>
        <v>32125.157594362157</v>
      </c>
      <c r="S202" s="120">
        <f>Tabela14[[#This Row],[COF_NUTSIII+MUN]]/Tabela14[[#This Row],[Total de Alunos]]*Tabela14[[#This Row],[TtAlunos_Básico]]</f>
        <v>154014.31829670328</v>
      </c>
      <c r="T202" s="119">
        <f>Tabela14[[#This Row],[COF_MUN]]/Tabela14[[#This Row],[Total de Alunos]]*Tabela14[[#This Row],[TtAlunos_Secundário_CCH]]</f>
        <v>24989.827926421407</v>
      </c>
      <c r="U202" s="119">
        <f>Tabela14[[#This Row],[COF_NUTSIII]]/Tabela14[[#This Row],[Total de Alunos]]*Tabela14[[#This Row],[TtAlunos_Secundário_CCH]]</f>
        <v>6586.3293812709026</v>
      </c>
      <c r="V202" s="120">
        <f>Tabela14[[#This Row],[COF_NUTSIII+MUN]]/Tabela14[[#This Row],[Total de Alunos]]*Tabela14[[#This Row],[TtAlunos_Secundário_CCH]]</f>
        <v>31576.157307692305</v>
      </c>
      <c r="W202" s="119">
        <f>Tabela14[[#This Row],[COF_MUN]]/Tabela14[[#This Row],[Total de Alunos]]*Tabela14[[#This Row],[TtAlunos_Secundário_prof]]</f>
        <v>5609.9613712374585</v>
      </c>
      <c r="X202" s="119">
        <f>Tabela14[[#This Row],[COF_NUTSIII]]/Tabela14[[#This Row],[Total de Alunos]]*Tabela14[[#This Row],[TtAlunos_Secundário_prof]]</f>
        <v>1478.5637386526516</v>
      </c>
      <c r="Y202" s="120">
        <f>Tabela14[[#This Row],[COF_NUTSIII+MUN]]/Tabela14[[#This Row],[Total de Alunos]]*Tabela14[[#This Row],[TtAlunos_Secundário_prof]]</f>
        <v>7088.525109890109</v>
      </c>
    </row>
    <row r="203" spans="1:25" x14ac:dyDescent="0.3">
      <c r="A203" s="76">
        <v>711</v>
      </c>
      <c r="B203" s="76" t="s">
        <v>350</v>
      </c>
      <c r="C203" s="76" t="s">
        <v>353</v>
      </c>
      <c r="D203" s="76" t="s">
        <v>354</v>
      </c>
      <c r="E203" s="76" t="s">
        <v>355</v>
      </c>
      <c r="F203" s="76" t="s">
        <v>319</v>
      </c>
      <c r="G203" s="76">
        <v>187</v>
      </c>
      <c r="H203" s="76" t="s">
        <v>356</v>
      </c>
      <c r="I203" s="76" t="s">
        <v>366</v>
      </c>
      <c r="J203" s="118">
        <v>316531.5</v>
      </c>
      <c r="K203" s="119">
        <v>40190.05071428571</v>
      </c>
      <c r="L203" s="120">
        <f>Tabela14[[#This Row],[COF_MUN]]+Tabela14[[#This Row],[COF_NUTSIII]]</f>
        <v>356721.55071428569</v>
      </c>
      <c r="M203" s="129">
        <v>907</v>
      </c>
      <c r="N203" s="129">
        <v>246</v>
      </c>
      <c r="O203" s="129">
        <v>70</v>
      </c>
      <c r="P203" s="130">
        <f>Tabela14[[#This Row],[TtAlunos_Básico]]+Tabela14[[#This Row],[TtAlunos_Secundário_CCH]]+Tabela14[[#This Row],[TtAlunos_Secundário_prof]]</f>
        <v>1223</v>
      </c>
      <c r="Q203" s="118">
        <f>Tabela14[[#This Row],[COF_MUN]]/Tabela14[[#This Row],[Total de Alunos]]*Tabela14[[#This Row],[TtAlunos_Básico]]</f>
        <v>234745.76492232218</v>
      </c>
      <c r="R203" s="119">
        <f>Tabela14[[#This Row],[COF_NUTSIII]]/Tabela14[[#This Row],[Total de Alunos]]*Tabela14[[#This Row],[TtAlunos_Básico]]</f>
        <v>29805.704004789153</v>
      </c>
      <c r="S203" s="120">
        <f>Tabela14[[#This Row],[COF_NUTSIII+MUN]]/Tabela14[[#This Row],[Total de Alunos]]*Tabela14[[#This Row],[TtAlunos_Básico]]</f>
        <v>264551.4689271113</v>
      </c>
      <c r="T203" s="119">
        <f>Tabela14[[#This Row],[COF_MUN]]/Tabela14[[#This Row],[Total de Alunos]]*Tabela14[[#This Row],[TtAlunos_Secundário_CCH]]</f>
        <v>63668.641864268197</v>
      </c>
      <c r="U203" s="119">
        <f>Tabela14[[#This Row],[COF_NUTSIII]]/Tabela14[[#This Row],[Total de Alunos]]*Tabela14[[#This Row],[TtAlunos_Secundário_CCH]]</f>
        <v>8084.0167422030117</v>
      </c>
      <c r="V203" s="120">
        <f>Tabela14[[#This Row],[COF_NUTSIII+MUN]]/Tabela14[[#This Row],[Total de Alunos]]*Tabela14[[#This Row],[TtAlunos_Secundário_CCH]]</f>
        <v>71752.658606471203</v>
      </c>
      <c r="W203" s="119">
        <f>Tabela14[[#This Row],[COF_MUN]]/Tabela14[[#This Row],[Total de Alunos]]*Tabela14[[#This Row],[TtAlunos_Secundário_prof]]</f>
        <v>18117.093213409651</v>
      </c>
      <c r="X203" s="119">
        <f>Tabela14[[#This Row],[COF_NUTSIII]]/Tabela14[[#This Row],[Total de Alunos]]*Tabela14[[#This Row],[TtAlunos_Secundário_prof]]</f>
        <v>2300.32996729354</v>
      </c>
      <c r="Y203" s="120">
        <f>Tabela14[[#This Row],[COF_NUTSIII+MUN]]/Tabela14[[#This Row],[Total de Alunos]]*Tabela14[[#This Row],[TtAlunos_Secundário_prof]]</f>
        <v>20417.42318070319</v>
      </c>
    </row>
    <row r="204" spans="1:25" x14ac:dyDescent="0.3">
      <c r="A204" s="76">
        <v>1813</v>
      </c>
      <c r="B204" s="76" t="s">
        <v>350</v>
      </c>
      <c r="C204" s="76" t="s">
        <v>353</v>
      </c>
      <c r="D204" s="76" t="s">
        <v>408</v>
      </c>
      <c r="E204" s="76" t="s">
        <v>409</v>
      </c>
      <c r="F204" s="76" t="s">
        <v>338</v>
      </c>
      <c r="G204" s="76" t="s">
        <v>296</v>
      </c>
      <c r="H204" s="76" t="s">
        <v>513</v>
      </c>
      <c r="I204" s="76" t="s">
        <v>617</v>
      </c>
      <c r="J204" s="118">
        <v>0</v>
      </c>
      <c r="K204" s="119">
        <v>608447.2854545454</v>
      </c>
      <c r="L204" s="120">
        <f>Tabela14[[#This Row],[COF_MUN]]+Tabela14[[#This Row],[COF_NUTSIII]]</f>
        <v>608447.2854545454</v>
      </c>
      <c r="M204" s="129">
        <v>783</v>
      </c>
      <c r="N204" s="129">
        <v>191</v>
      </c>
      <c r="O204" s="129">
        <v>136</v>
      </c>
      <c r="P204" s="130">
        <f>Tabela14[[#This Row],[TtAlunos_Básico]]+Tabela14[[#This Row],[TtAlunos_Secundário_CCH]]+Tabela14[[#This Row],[TtAlunos_Secundário_prof]]</f>
        <v>1110</v>
      </c>
      <c r="Q204" s="118">
        <f>Tabela14[[#This Row],[COF_MUN]]/Tabela14[[#This Row],[Total de Alunos]]*Tabela14[[#This Row],[TtAlunos_Básico]]</f>
        <v>0</v>
      </c>
      <c r="R204" s="119">
        <f>Tabela14[[#This Row],[COF_NUTSIII]]/Tabela14[[#This Row],[Total de Alunos]]*Tabela14[[#This Row],[TtAlunos_Básico]]</f>
        <v>429202.00406388205</v>
      </c>
      <c r="S204" s="120">
        <f>Tabela14[[#This Row],[COF_NUTSIII+MUN]]/Tabela14[[#This Row],[Total de Alunos]]*Tabela14[[#This Row],[TtAlunos_Básico]]</f>
        <v>429202.00406388205</v>
      </c>
      <c r="T204" s="119">
        <f>Tabela14[[#This Row],[COF_MUN]]/Tabela14[[#This Row],[Total de Alunos]]*Tabela14[[#This Row],[TtAlunos_Secundário_CCH]]</f>
        <v>0</v>
      </c>
      <c r="U204" s="119">
        <f>Tabela14[[#This Row],[COF_NUTSIII]]/Tabela14[[#This Row],[Total de Alunos]]*Tabela14[[#This Row],[TtAlunos_Secundário_CCH]]</f>
        <v>104696.78515479114</v>
      </c>
      <c r="V204" s="120">
        <f>Tabela14[[#This Row],[COF_NUTSIII+MUN]]/Tabela14[[#This Row],[Total de Alunos]]*Tabela14[[#This Row],[TtAlunos_Secundário_CCH]]</f>
        <v>104696.78515479114</v>
      </c>
      <c r="W204" s="119">
        <f>Tabela14[[#This Row],[COF_MUN]]/Tabela14[[#This Row],[Total de Alunos]]*Tabela14[[#This Row],[TtAlunos_Secundário_prof]]</f>
        <v>0</v>
      </c>
      <c r="X204" s="119">
        <f>Tabela14[[#This Row],[COF_NUTSIII]]/Tabela14[[#This Row],[Total de Alunos]]*Tabela14[[#This Row],[TtAlunos_Secundário_prof]]</f>
        <v>74548.496235872226</v>
      </c>
      <c r="Y204" s="120">
        <f>Tabela14[[#This Row],[COF_NUTSIII+MUN]]/Tabela14[[#This Row],[Total de Alunos]]*Tabela14[[#This Row],[TtAlunos_Secundário_prof]]</f>
        <v>74548.496235872226</v>
      </c>
    </row>
    <row r="205" spans="1:25" x14ac:dyDescent="0.3">
      <c r="A205" s="76">
        <v>1709</v>
      </c>
      <c r="B205" s="76" t="s">
        <v>350</v>
      </c>
      <c r="C205" s="76" t="s">
        <v>353</v>
      </c>
      <c r="D205" s="76" t="s">
        <v>408</v>
      </c>
      <c r="E205" s="76" t="s">
        <v>409</v>
      </c>
      <c r="F205" s="76" t="s">
        <v>323</v>
      </c>
      <c r="G205" s="76" t="s">
        <v>300</v>
      </c>
      <c r="H205" s="76" t="s">
        <v>420</v>
      </c>
      <c r="I205" s="76" t="s">
        <v>424</v>
      </c>
      <c r="J205" s="118">
        <v>335163.62</v>
      </c>
      <c r="K205" s="119">
        <v>29750</v>
      </c>
      <c r="L205" s="120">
        <f>Tabela14[[#This Row],[COF_MUN]]+Tabela14[[#This Row],[COF_NUTSIII]]</f>
        <v>364913.62</v>
      </c>
      <c r="M205" s="129">
        <v>443</v>
      </c>
      <c r="N205" s="129">
        <v>108</v>
      </c>
      <c r="O205" s="129">
        <v>53</v>
      </c>
      <c r="P205" s="130">
        <f>Tabela14[[#This Row],[TtAlunos_Básico]]+Tabela14[[#This Row],[TtAlunos_Secundário_CCH]]+Tabela14[[#This Row],[TtAlunos_Secundário_prof]]</f>
        <v>604</v>
      </c>
      <c r="Q205" s="118">
        <f>Tabela14[[#This Row],[COF_MUN]]/Tabela14[[#This Row],[Total de Alunos]]*Tabela14[[#This Row],[TtAlunos_Básico]]</f>
        <v>245823.64844370863</v>
      </c>
      <c r="R205" s="119">
        <f>Tabela14[[#This Row],[COF_NUTSIII]]/Tabela14[[#This Row],[Total de Alunos]]*Tabela14[[#This Row],[TtAlunos_Básico]]</f>
        <v>21819.950331125827</v>
      </c>
      <c r="S205" s="120">
        <f>Tabela14[[#This Row],[COF_NUTSIII+MUN]]/Tabela14[[#This Row],[Total de Alunos]]*Tabela14[[#This Row],[TtAlunos_Básico]]</f>
        <v>267643.59877483442</v>
      </c>
      <c r="T205" s="119">
        <f>Tabela14[[#This Row],[COF_MUN]]/Tabela14[[#This Row],[Total de Alunos]]*Tabela14[[#This Row],[TtAlunos_Secundário_CCH]]</f>
        <v>59929.918807947019</v>
      </c>
      <c r="U205" s="119">
        <f>Tabela14[[#This Row],[COF_NUTSIII]]/Tabela14[[#This Row],[Total de Alunos]]*Tabela14[[#This Row],[TtAlunos_Secundário_CCH]]</f>
        <v>5319.5364238410593</v>
      </c>
      <c r="V205" s="120">
        <f>Tabela14[[#This Row],[COF_NUTSIII+MUN]]/Tabela14[[#This Row],[Total de Alunos]]*Tabela14[[#This Row],[TtAlunos_Secundário_CCH]]</f>
        <v>65249.455231788073</v>
      </c>
      <c r="W205" s="119">
        <f>Tabela14[[#This Row],[COF_MUN]]/Tabela14[[#This Row],[Total de Alunos]]*Tabela14[[#This Row],[TtAlunos_Secundário_prof]]</f>
        <v>29410.052748344373</v>
      </c>
      <c r="X205" s="119">
        <f>Tabela14[[#This Row],[COF_NUTSIII]]/Tabela14[[#This Row],[Total de Alunos]]*Tabela14[[#This Row],[TtAlunos_Secundário_prof]]</f>
        <v>2610.5132450331125</v>
      </c>
      <c r="Y205" s="120">
        <f>Tabela14[[#This Row],[COF_NUTSIII+MUN]]/Tabela14[[#This Row],[Total de Alunos]]*Tabela14[[#This Row],[TtAlunos_Secundário_prof]]</f>
        <v>32020.56599337748</v>
      </c>
    </row>
    <row r="206" spans="1:25" x14ac:dyDescent="0.3">
      <c r="A206" s="76">
        <v>1414</v>
      </c>
      <c r="B206" s="76" t="s">
        <v>350</v>
      </c>
      <c r="C206" s="76" t="s">
        <v>353</v>
      </c>
      <c r="D206" s="76" t="s">
        <v>354</v>
      </c>
      <c r="E206" s="76" t="s">
        <v>355</v>
      </c>
      <c r="F206" s="76" t="s">
        <v>332</v>
      </c>
      <c r="G206" s="76">
        <v>185</v>
      </c>
      <c r="H206" s="76" t="s">
        <v>532</v>
      </c>
      <c r="I206" s="76" t="s">
        <v>541</v>
      </c>
      <c r="J206" s="118">
        <v>406575.59</v>
      </c>
      <c r="K206" s="119">
        <v>330088.81818181818</v>
      </c>
      <c r="L206" s="120">
        <f>Tabela14[[#This Row],[COF_MUN]]+Tabela14[[#This Row],[COF_NUTSIII]]</f>
        <v>736664.4081818182</v>
      </c>
      <c r="M206" s="129">
        <v>1864</v>
      </c>
      <c r="N206" s="129">
        <v>496</v>
      </c>
      <c r="O206" s="129">
        <v>360</v>
      </c>
      <c r="P206" s="130">
        <f>Tabela14[[#This Row],[TtAlunos_Básico]]+Tabela14[[#This Row],[TtAlunos_Secundário_CCH]]+Tabela14[[#This Row],[TtAlunos_Secundário_prof]]</f>
        <v>2720</v>
      </c>
      <c r="Q206" s="118">
        <f>Tabela14[[#This Row],[COF_MUN]]/Tabela14[[#This Row],[Total de Alunos]]*Tabela14[[#This Row],[TtAlunos_Básico]]</f>
        <v>278623.86020588235</v>
      </c>
      <c r="R206" s="119">
        <f>Tabela14[[#This Row],[COF_NUTSIII]]/Tabela14[[#This Row],[Total de Alunos]]*Tabela14[[#This Row],[TtAlunos_Básico]]</f>
        <v>226207.92540106951</v>
      </c>
      <c r="S206" s="120">
        <f>Tabela14[[#This Row],[COF_NUTSIII+MUN]]/Tabela14[[#This Row],[Total de Alunos]]*Tabela14[[#This Row],[TtAlunos_Básico]]</f>
        <v>504831.78560695186</v>
      </c>
      <c r="T206" s="119">
        <f>Tabela14[[#This Row],[COF_MUN]]/Tabela14[[#This Row],[Total de Alunos]]*Tabela14[[#This Row],[TtAlunos_Secundário_CCH]]</f>
        <v>74140.254647058828</v>
      </c>
      <c r="U206" s="119">
        <f>Tabela14[[#This Row],[COF_NUTSIII]]/Tabela14[[#This Row],[Total de Alunos]]*Tabela14[[#This Row],[TtAlunos_Secundário_CCH]]</f>
        <v>60192.66684491979</v>
      </c>
      <c r="V206" s="120">
        <f>Tabela14[[#This Row],[COF_NUTSIII+MUN]]/Tabela14[[#This Row],[Total de Alunos]]*Tabela14[[#This Row],[TtAlunos_Secundário_CCH]]</f>
        <v>134332.9214919786</v>
      </c>
      <c r="W206" s="119">
        <f>Tabela14[[#This Row],[COF_MUN]]/Tabela14[[#This Row],[Total de Alunos]]*Tabela14[[#This Row],[TtAlunos_Secundário_prof]]</f>
        <v>53811.475147058823</v>
      </c>
      <c r="X206" s="119">
        <f>Tabela14[[#This Row],[COF_NUTSIII]]/Tabela14[[#This Row],[Total de Alunos]]*Tabela14[[#This Row],[TtAlunos_Secundário_prof]]</f>
        <v>43688.225935828879</v>
      </c>
      <c r="Y206" s="120">
        <f>Tabela14[[#This Row],[COF_NUTSIII+MUN]]/Tabela14[[#This Row],[Total de Alunos]]*Tabela14[[#This Row],[TtAlunos_Secundário_prof]]</f>
        <v>97499.701082887696</v>
      </c>
    </row>
    <row r="207" spans="1:25" x14ac:dyDescent="0.3">
      <c r="A207" s="76">
        <v>1710</v>
      </c>
      <c r="B207" s="76" t="s">
        <v>350</v>
      </c>
      <c r="C207" s="76" t="s">
        <v>353</v>
      </c>
      <c r="D207" s="76" t="s">
        <v>408</v>
      </c>
      <c r="E207" s="76" t="s">
        <v>409</v>
      </c>
      <c r="F207" s="76" t="s">
        <v>331</v>
      </c>
      <c r="G207" s="76" t="s">
        <v>301</v>
      </c>
      <c r="H207" s="76" t="s">
        <v>420</v>
      </c>
      <c r="I207" s="76" t="s">
        <v>524</v>
      </c>
      <c r="J207" s="118">
        <v>258560.65</v>
      </c>
      <c r="K207" s="119">
        <v>11835.449999999999</v>
      </c>
      <c r="L207" s="120">
        <f>Tabela14[[#This Row],[COF_MUN]]+Tabela14[[#This Row],[COF_NUTSIII]]</f>
        <v>270396.09999999998</v>
      </c>
      <c r="M207" s="129">
        <v>382</v>
      </c>
      <c r="N207" s="129">
        <v>105</v>
      </c>
      <c r="O207" s="129">
        <v>41</v>
      </c>
      <c r="P207" s="130">
        <f>Tabela14[[#This Row],[TtAlunos_Básico]]+Tabela14[[#This Row],[TtAlunos_Secundário_CCH]]+Tabela14[[#This Row],[TtAlunos_Secundário_prof]]</f>
        <v>528</v>
      </c>
      <c r="Q207" s="118">
        <f>Tabela14[[#This Row],[COF_MUN]]/Tabela14[[#This Row],[Total de Alunos]]*Tabela14[[#This Row],[TtAlunos_Básico]]</f>
        <v>187064.71268939393</v>
      </c>
      <c r="R207" s="119">
        <f>Tabela14[[#This Row],[COF_NUTSIII]]/Tabela14[[#This Row],[Total de Alunos]]*Tabela14[[#This Row],[TtAlunos_Básico]]</f>
        <v>8562.7687499999993</v>
      </c>
      <c r="S207" s="120">
        <f>Tabela14[[#This Row],[COF_NUTSIII+MUN]]/Tabela14[[#This Row],[Total de Alunos]]*Tabela14[[#This Row],[TtAlunos_Básico]]</f>
        <v>195627.48143939392</v>
      </c>
      <c r="T207" s="119">
        <f>Tabela14[[#This Row],[COF_MUN]]/Tabela14[[#This Row],[Total de Alunos]]*Tabela14[[#This Row],[TtAlunos_Secundário_CCH]]</f>
        <v>51418.311079545456</v>
      </c>
      <c r="U207" s="119">
        <f>Tabela14[[#This Row],[COF_NUTSIII]]/Tabela14[[#This Row],[Total de Alunos]]*Tabela14[[#This Row],[TtAlunos_Secundário_CCH]]</f>
        <v>2353.640625</v>
      </c>
      <c r="V207" s="120">
        <f>Tabela14[[#This Row],[COF_NUTSIII+MUN]]/Tabela14[[#This Row],[Total de Alunos]]*Tabela14[[#This Row],[TtAlunos_Secundário_CCH]]</f>
        <v>53771.951704545449</v>
      </c>
      <c r="W207" s="119">
        <f>Tabela14[[#This Row],[COF_MUN]]/Tabela14[[#This Row],[Total de Alunos]]*Tabela14[[#This Row],[TtAlunos_Secundário_prof]]</f>
        <v>20077.626231060607</v>
      </c>
      <c r="X207" s="119">
        <f>Tabela14[[#This Row],[COF_NUTSIII]]/Tabela14[[#This Row],[Total de Alunos]]*Tabela14[[#This Row],[TtAlunos_Secundário_prof]]</f>
        <v>919.04062499999998</v>
      </c>
      <c r="Y207" s="120">
        <f>Tabela14[[#This Row],[COF_NUTSIII+MUN]]/Tabela14[[#This Row],[Total de Alunos]]*Tabela14[[#This Row],[TtAlunos_Secundário_prof]]</f>
        <v>20996.666856060601</v>
      </c>
    </row>
    <row r="208" spans="1:25" x14ac:dyDescent="0.3">
      <c r="A208" s="76">
        <v>911</v>
      </c>
      <c r="B208" s="76" t="s">
        <v>350</v>
      </c>
      <c r="C208" s="76" t="s">
        <v>353</v>
      </c>
      <c r="D208" s="76" t="s">
        <v>484</v>
      </c>
      <c r="E208" s="76" t="s">
        <v>485</v>
      </c>
      <c r="F208" s="76" t="s">
        <v>329</v>
      </c>
      <c r="G208" s="76" t="s">
        <v>312</v>
      </c>
      <c r="H208" s="76" t="s">
        <v>492</v>
      </c>
      <c r="I208" s="76" t="s">
        <v>504</v>
      </c>
      <c r="J208" s="118">
        <v>0</v>
      </c>
      <c r="K208" s="119">
        <v>91594.23133333333</v>
      </c>
      <c r="L208" s="120">
        <f>Tabela14[[#This Row],[COF_MUN]]+Tabela14[[#This Row],[COF_NUTSIII]]</f>
        <v>91594.23133333333</v>
      </c>
      <c r="M208" s="129">
        <v>524</v>
      </c>
      <c r="N208" s="129">
        <v>116</v>
      </c>
      <c r="O208" s="129">
        <v>46</v>
      </c>
      <c r="P208" s="130">
        <f>Tabela14[[#This Row],[TtAlunos_Básico]]+Tabela14[[#This Row],[TtAlunos_Secundário_CCH]]+Tabela14[[#This Row],[TtAlunos_Secundário_prof]]</f>
        <v>686</v>
      </c>
      <c r="Q208" s="118">
        <f>Tabela14[[#This Row],[COF_MUN]]/Tabela14[[#This Row],[Total de Alunos]]*Tabela14[[#This Row],[TtAlunos_Básico]]</f>
        <v>0</v>
      </c>
      <c r="R208" s="119">
        <f>Tabela14[[#This Row],[COF_NUTSIII]]/Tabela14[[#This Row],[Total de Alunos]]*Tabela14[[#This Row],[TtAlunos_Básico]]</f>
        <v>69964.106732750239</v>
      </c>
      <c r="S208" s="120">
        <f>Tabela14[[#This Row],[COF_NUTSIII+MUN]]/Tabela14[[#This Row],[Total de Alunos]]*Tabela14[[#This Row],[TtAlunos_Básico]]</f>
        <v>69964.106732750239</v>
      </c>
      <c r="T208" s="119">
        <f>Tabela14[[#This Row],[COF_MUN]]/Tabela14[[#This Row],[Total de Alunos]]*Tabela14[[#This Row],[TtAlunos_Secundário_CCH]]</f>
        <v>0</v>
      </c>
      <c r="U208" s="119">
        <f>Tabela14[[#This Row],[COF_NUTSIII]]/Tabela14[[#This Row],[Total de Alunos]]*Tabela14[[#This Row],[TtAlunos_Secundário_CCH]]</f>
        <v>15488.237368318754</v>
      </c>
      <c r="V208" s="120">
        <f>Tabela14[[#This Row],[COF_NUTSIII+MUN]]/Tabela14[[#This Row],[Total de Alunos]]*Tabela14[[#This Row],[TtAlunos_Secundário_CCH]]</f>
        <v>15488.237368318754</v>
      </c>
      <c r="W208" s="119">
        <f>Tabela14[[#This Row],[COF_MUN]]/Tabela14[[#This Row],[Total de Alunos]]*Tabela14[[#This Row],[TtAlunos_Secundário_prof]]</f>
        <v>0</v>
      </c>
      <c r="X208" s="119">
        <f>Tabela14[[#This Row],[COF_NUTSIII]]/Tabela14[[#This Row],[Total de Alunos]]*Tabela14[[#This Row],[TtAlunos_Secundário_prof]]</f>
        <v>6141.8872322643338</v>
      </c>
      <c r="Y208" s="120">
        <f>Tabela14[[#This Row],[COF_NUTSIII+MUN]]/Tabela14[[#This Row],[Total de Alunos]]*Tabela14[[#This Row],[TtAlunos_Secundário_prof]]</f>
        <v>6141.8872322643338</v>
      </c>
    </row>
    <row r="209" spans="1:25" x14ac:dyDescent="0.3">
      <c r="A209" s="76">
        <v>1415</v>
      </c>
      <c r="B209" s="76" t="s">
        <v>350</v>
      </c>
      <c r="C209" s="76" t="s">
        <v>353</v>
      </c>
      <c r="D209" s="76" t="s">
        <v>354</v>
      </c>
      <c r="E209" s="76" t="s">
        <v>355</v>
      </c>
      <c r="F209" s="76" t="s">
        <v>332</v>
      </c>
      <c r="G209" s="76">
        <v>185</v>
      </c>
      <c r="H209" s="76" t="s">
        <v>532</v>
      </c>
      <c r="I209" s="76" t="s">
        <v>542</v>
      </c>
      <c r="J209" s="118">
        <v>0</v>
      </c>
      <c r="K209" s="119">
        <v>330088.81818181818</v>
      </c>
      <c r="L209" s="120">
        <f>Tabela14[[#This Row],[COF_MUN]]+Tabela14[[#This Row],[COF_NUTSIII]]</f>
        <v>330088.81818181818</v>
      </c>
      <c r="M209" s="129">
        <v>1771</v>
      </c>
      <c r="N209" s="129">
        <v>393</v>
      </c>
      <c r="O209" s="129">
        <v>518</v>
      </c>
      <c r="P209" s="130">
        <f>Tabela14[[#This Row],[TtAlunos_Básico]]+Tabela14[[#This Row],[TtAlunos_Secundário_CCH]]+Tabela14[[#This Row],[TtAlunos_Secundário_prof]]</f>
        <v>2682</v>
      </c>
      <c r="Q209" s="118">
        <f>Tabela14[[#This Row],[COF_MUN]]/Tabela14[[#This Row],[Total de Alunos]]*Tabela14[[#This Row],[TtAlunos_Básico]]</f>
        <v>0</v>
      </c>
      <c r="R209" s="119">
        <f>Tabela14[[#This Row],[COF_NUTSIII]]/Tabela14[[#This Row],[Total de Alunos]]*Tabela14[[#This Row],[TtAlunos_Básico]]</f>
        <v>217966.92654735272</v>
      </c>
      <c r="S209" s="120">
        <f>Tabela14[[#This Row],[COF_NUTSIII+MUN]]/Tabela14[[#This Row],[Total de Alunos]]*Tabela14[[#This Row],[TtAlunos_Básico]]</f>
        <v>217966.92654735272</v>
      </c>
      <c r="T209" s="119">
        <f>Tabela14[[#This Row],[COF_MUN]]/Tabela14[[#This Row],[Total de Alunos]]*Tabela14[[#This Row],[TtAlunos_Secundário_CCH]]</f>
        <v>0</v>
      </c>
      <c r="U209" s="119">
        <f>Tabela14[[#This Row],[COF_NUTSIII]]/Tabela14[[#This Row],[Total de Alunos]]*Tabela14[[#This Row],[TtAlunos_Secundário_CCH]]</f>
        <v>48368.719442749643</v>
      </c>
      <c r="V209" s="120">
        <f>Tabela14[[#This Row],[COF_NUTSIII+MUN]]/Tabela14[[#This Row],[Total de Alunos]]*Tabela14[[#This Row],[TtAlunos_Secundário_CCH]]</f>
        <v>48368.719442749643</v>
      </c>
      <c r="W209" s="119">
        <f>Tabela14[[#This Row],[COF_MUN]]/Tabela14[[#This Row],[Total de Alunos]]*Tabela14[[#This Row],[TtAlunos_Secundário_prof]]</f>
        <v>0</v>
      </c>
      <c r="X209" s="119">
        <f>Tabela14[[#This Row],[COF_NUTSIII]]/Tabela14[[#This Row],[Total de Alunos]]*Tabela14[[#This Row],[TtAlunos_Secundário_prof]]</f>
        <v>63753.172191715821</v>
      </c>
      <c r="Y209" s="120">
        <f>Tabela14[[#This Row],[COF_NUTSIII+MUN]]/Tabela14[[#This Row],[Total de Alunos]]*Tabela14[[#This Row],[TtAlunos_Secundário_prof]]</f>
        <v>63753.172191715821</v>
      </c>
    </row>
    <row r="210" spans="1:25" x14ac:dyDescent="0.3">
      <c r="A210" s="76">
        <v>1814</v>
      </c>
      <c r="B210" s="76" t="s">
        <v>350</v>
      </c>
      <c r="C210" s="76" t="s">
        <v>353</v>
      </c>
      <c r="D210" s="76" t="s">
        <v>484</v>
      </c>
      <c r="E210" s="76" t="s">
        <v>485</v>
      </c>
      <c r="F210" s="76" t="s">
        <v>340</v>
      </c>
      <c r="G210" s="76" t="s">
        <v>316</v>
      </c>
      <c r="H210" s="76" t="s">
        <v>513</v>
      </c>
      <c r="I210" s="76" t="s">
        <v>633</v>
      </c>
      <c r="J210" s="118">
        <v>0</v>
      </c>
      <c r="K210" s="119">
        <v>341568.78571428574</v>
      </c>
      <c r="L210" s="120">
        <f>Tabela14[[#This Row],[COF_MUN]]+Tabela14[[#This Row],[COF_NUTSIII]]</f>
        <v>341568.78571428574</v>
      </c>
      <c r="M210" s="129">
        <v>786</v>
      </c>
      <c r="N210" s="129">
        <v>187</v>
      </c>
      <c r="O210" s="129">
        <v>77</v>
      </c>
      <c r="P210" s="130">
        <f>Tabela14[[#This Row],[TtAlunos_Básico]]+Tabela14[[#This Row],[TtAlunos_Secundário_CCH]]+Tabela14[[#This Row],[TtAlunos_Secundário_prof]]</f>
        <v>1050</v>
      </c>
      <c r="Q210" s="118">
        <f>Tabela14[[#This Row],[COF_MUN]]/Tabela14[[#This Row],[Total de Alunos]]*Tabela14[[#This Row],[TtAlunos_Básico]]</f>
        <v>0</v>
      </c>
      <c r="R210" s="119">
        <f>Tabela14[[#This Row],[COF_NUTSIII]]/Tabela14[[#This Row],[Total de Alunos]]*Tabela14[[#This Row],[TtAlunos_Básico]]</f>
        <v>255688.63387755104</v>
      </c>
      <c r="S210" s="120">
        <f>Tabela14[[#This Row],[COF_NUTSIII+MUN]]/Tabela14[[#This Row],[Total de Alunos]]*Tabela14[[#This Row],[TtAlunos_Básico]]</f>
        <v>255688.63387755104</v>
      </c>
      <c r="T210" s="119">
        <f>Tabela14[[#This Row],[COF_MUN]]/Tabela14[[#This Row],[Total de Alunos]]*Tabela14[[#This Row],[TtAlunos_Secundário_CCH]]</f>
        <v>0</v>
      </c>
      <c r="U210" s="119">
        <f>Tabela14[[#This Row],[COF_NUTSIII]]/Tabela14[[#This Row],[Total de Alunos]]*Tabela14[[#This Row],[TtAlunos_Secundário_CCH]]</f>
        <v>60831.774217687082</v>
      </c>
      <c r="V210" s="120">
        <f>Tabela14[[#This Row],[COF_NUTSIII+MUN]]/Tabela14[[#This Row],[Total de Alunos]]*Tabela14[[#This Row],[TtAlunos_Secundário_CCH]]</f>
        <v>60831.774217687082</v>
      </c>
      <c r="W210" s="119">
        <f>Tabela14[[#This Row],[COF_MUN]]/Tabela14[[#This Row],[Total de Alunos]]*Tabela14[[#This Row],[TtAlunos_Secundário_prof]]</f>
        <v>0</v>
      </c>
      <c r="X210" s="119">
        <f>Tabela14[[#This Row],[COF_NUTSIII]]/Tabela14[[#This Row],[Total de Alunos]]*Tabela14[[#This Row],[TtAlunos_Secundário_prof]]</f>
        <v>25048.37761904762</v>
      </c>
      <c r="Y210" s="120">
        <f>Tabela14[[#This Row],[COF_NUTSIII+MUN]]/Tabela14[[#This Row],[Total de Alunos]]*Tabela14[[#This Row],[TtAlunos_Secundário_prof]]</f>
        <v>25048.37761904762</v>
      </c>
    </row>
    <row r="211" spans="1:25" x14ac:dyDescent="0.3">
      <c r="A211" s="76">
        <v>109</v>
      </c>
      <c r="B211" s="76" t="s">
        <v>350</v>
      </c>
      <c r="C211" s="76" t="s">
        <v>353</v>
      </c>
      <c r="D211" s="76" t="s">
        <v>408</v>
      </c>
      <c r="E211" s="76" t="s">
        <v>409</v>
      </c>
      <c r="F211" s="76" t="s">
        <v>325</v>
      </c>
      <c r="G211" s="76" t="s">
        <v>299</v>
      </c>
      <c r="H211" s="76" t="s">
        <v>445</v>
      </c>
      <c r="I211" s="76" t="s">
        <v>455</v>
      </c>
      <c r="J211" s="118">
        <v>754661.2</v>
      </c>
      <c r="K211" s="119">
        <v>52941.176470588238</v>
      </c>
      <c r="L211" s="120">
        <f>Tabela14[[#This Row],[COF_MUN]]+Tabela14[[#This Row],[COF_NUTSIII]]</f>
        <v>807602.37647058815</v>
      </c>
      <c r="M211" s="129">
        <v>10344</v>
      </c>
      <c r="N211" s="129">
        <v>1609</v>
      </c>
      <c r="O211" s="129">
        <v>975</v>
      </c>
      <c r="P211" s="130">
        <f>Tabela14[[#This Row],[TtAlunos_Básico]]+Tabela14[[#This Row],[TtAlunos_Secundário_CCH]]+Tabela14[[#This Row],[TtAlunos_Secundário_prof]]</f>
        <v>12928</v>
      </c>
      <c r="Q211" s="118">
        <f>Tabela14[[#This Row],[COF_MUN]]/Tabela14[[#This Row],[Total de Alunos]]*Tabela14[[#This Row],[TtAlunos_Básico]]</f>
        <v>603822.35866336629</v>
      </c>
      <c r="R211" s="119">
        <f>Tabela14[[#This Row],[COF_NUTSIII]]/Tabela14[[#This Row],[Total de Alunos]]*Tabela14[[#This Row],[TtAlunos_Básico]]</f>
        <v>42359.49330227141</v>
      </c>
      <c r="S211" s="120">
        <f>Tabela14[[#This Row],[COF_NUTSIII+MUN]]/Tabela14[[#This Row],[Total de Alunos]]*Tabela14[[#This Row],[TtAlunos_Básico]]</f>
        <v>646181.85196563764</v>
      </c>
      <c r="T211" s="119">
        <f>Tabela14[[#This Row],[COF_MUN]]/Tabela14[[#This Row],[Total de Alunos]]*Tabela14[[#This Row],[TtAlunos_Secundário_CCH]]</f>
        <v>93924.030847772272</v>
      </c>
      <c r="U211" s="119">
        <f>Tabela14[[#This Row],[COF_NUTSIII]]/Tabela14[[#This Row],[Total de Alunos]]*Tabela14[[#This Row],[TtAlunos_Secundário_CCH]]</f>
        <v>6588.9815084449629</v>
      </c>
      <c r="V211" s="120">
        <f>Tabela14[[#This Row],[COF_NUTSIII+MUN]]/Tabela14[[#This Row],[Total de Alunos]]*Tabela14[[#This Row],[TtAlunos_Secundário_CCH]]</f>
        <v>100513.01235621722</v>
      </c>
      <c r="W211" s="119">
        <f>Tabela14[[#This Row],[COF_MUN]]/Tabela14[[#This Row],[Total de Alunos]]*Tabela14[[#This Row],[TtAlunos_Secundário_prof]]</f>
        <v>56914.810488861382</v>
      </c>
      <c r="X211" s="119">
        <f>Tabela14[[#This Row],[COF_NUTSIII]]/Tabela14[[#This Row],[Total de Alunos]]*Tabela14[[#This Row],[TtAlunos_Secundário_prof]]</f>
        <v>3992.7016598718701</v>
      </c>
      <c r="Y211" s="120">
        <f>Tabela14[[#This Row],[COF_NUTSIII+MUN]]/Tabela14[[#This Row],[Total de Alunos]]*Tabela14[[#This Row],[TtAlunos_Secundário_prof]]</f>
        <v>60907.512148733244</v>
      </c>
    </row>
    <row r="212" spans="1:25" x14ac:dyDescent="0.3">
      <c r="A212" s="76">
        <v>1711</v>
      </c>
      <c r="B212" s="76" t="s">
        <v>350</v>
      </c>
      <c r="C212" s="76" t="s">
        <v>353</v>
      </c>
      <c r="D212" s="76" t="s">
        <v>408</v>
      </c>
      <c r="E212" s="76" t="s">
        <v>409</v>
      </c>
      <c r="F212" s="76" t="s">
        <v>331</v>
      </c>
      <c r="G212" s="76" t="s">
        <v>301</v>
      </c>
      <c r="H212" s="76" t="s">
        <v>420</v>
      </c>
      <c r="I212" s="76" t="s">
        <v>525</v>
      </c>
      <c r="J212" s="118">
        <v>231085.52</v>
      </c>
      <c r="K212" s="119">
        <v>11835.449999999999</v>
      </c>
      <c r="L212" s="120">
        <f>Tabela14[[#This Row],[COF_MUN]]+Tabela14[[#This Row],[COF_NUTSIII]]</f>
        <v>242920.97</v>
      </c>
      <c r="M212" s="129">
        <v>322</v>
      </c>
      <c r="N212" s="129"/>
      <c r="O212" s="129"/>
      <c r="P212" s="130">
        <f>Tabela14[[#This Row],[TtAlunos_Básico]]+Tabela14[[#This Row],[TtAlunos_Secundário_CCH]]+Tabela14[[#This Row],[TtAlunos_Secundário_prof]]</f>
        <v>322</v>
      </c>
      <c r="Q212" s="118">
        <f>Tabela14[[#This Row],[COF_MUN]]/Tabela14[[#This Row],[Total de Alunos]]*Tabela14[[#This Row],[TtAlunos_Básico]]</f>
        <v>231085.52</v>
      </c>
      <c r="R212" s="119">
        <f>Tabela14[[#This Row],[COF_NUTSIII]]/Tabela14[[#This Row],[Total de Alunos]]*Tabela14[[#This Row],[TtAlunos_Básico]]</f>
        <v>11835.449999999999</v>
      </c>
      <c r="S212" s="120">
        <f>Tabela14[[#This Row],[COF_NUTSIII+MUN]]/Tabela14[[#This Row],[Total de Alunos]]*Tabela14[[#This Row],[TtAlunos_Básico]]</f>
        <v>242920.97</v>
      </c>
      <c r="T212" s="119">
        <f>Tabela14[[#This Row],[COF_MUN]]/Tabela14[[#This Row],[Total de Alunos]]*Tabela14[[#This Row],[TtAlunos_Secundário_CCH]]</f>
        <v>0</v>
      </c>
      <c r="U212" s="119">
        <f>Tabela14[[#This Row],[COF_NUTSIII]]/Tabela14[[#This Row],[Total de Alunos]]*Tabela14[[#This Row],[TtAlunos_Secundário_CCH]]</f>
        <v>0</v>
      </c>
      <c r="V212" s="120">
        <f>Tabela14[[#This Row],[COF_NUTSIII+MUN]]/Tabela14[[#This Row],[Total de Alunos]]*Tabela14[[#This Row],[TtAlunos_Secundário_CCH]]</f>
        <v>0</v>
      </c>
      <c r="W212" s="119">
        <f>Tabela14[[#This Row],[COF_MUN]]/Tabela14[[#This Row],[Total de Alunos]]*Tabela14[[#This Row],[TtAlunos_Secundário_prof]]</f>
        <v>0</v>
      </c>
      <c r="X212" s="119">
        <f>Tabela14[[#This Row],[COF_NUTSIII]]/Tabela14[[#This Row],[Total de Alunos]]*Tabela14[[#This Row],[TtAlunos_Secundário_prof]]</f>
        <v>0</v>
      </c>
      <c r="Y212" s="120">
        <f>Tabela14[[#This Row],[COF_NUTSIII+MUN]]/Tabela14[[#This Row],[Total de Alunos]]*Tabela14[[#This Row],[TtAlunos_Secundário_prof]]</f>
        <v>0</v>
      </c>
    </row>
    <row r="213" spans="1:25" x14ac:dyDescent="0.3">
      <c r="A213" s="76">
        <v>1416</v>
      </c>
      <c r="B213" s="76" t="s">
        <v>350</v>
      </c>
      <c r="C213" s="76" t="s">
        <v>353</v>
      </c>
      <c r="D213" s="76" t="s">
        <v>354</v>
      </c>
      <c r="E213" s="76" t="s">
        <v>355</v>
      </c>
      <c r="F213" s="76" t="s">
        <v>332</v>
      </c>
      <c r="G213" s="76">
        <v>185</v>
      </c>
      <c r="H213" s="76" t="s">
        <v>532</v>
      </c>
      <c r="I213" s="76" t="s">
        <v>532</v>
      </c>
      <c r="J213" s="118">
        <v>0</v>
      </c>
      <c r="K213" s="119">
        <v>330088.81818181818</v>
      </c>
      <c r="L213" s="120">
        <f>Tabela14[[#This Row],[COF_MUN]]+Tabela14[[#This Row],[COF_NUTSIII]]</f>
        <v>330088.81818181818</v>
      </c>
      <c r="M213" s="129">
        <v>5266</v>
      </c>
      <c r="N213" s="129">
        <v>1380</v>
      </c>
      <c r="O213" s="129">
        <v>1046</v>
      </c>
      <c r="P213" s="130">
        <f>Tabela14[[#This Row],[TtAlunos_Básico]]+Tabela14[[#This Row],[TtAlunos_Secundário_CCH]]+Tabela14[[#This Row],[TtAlunos_Secundário_prof]]</f>
        <v>7692</v>
      </c>
      <c r="Q213" s="118">
        <f>Tabela14[[#This Row],[COF_MUN]]/Tabela14[[#This Row],[Total de Alunos]]*Tabela14[[#This Row],[TtAlunos_Básico]]</f>
        <v>0</v>
      </c>
      <c r="R213" s="119">
        <f>Tabela14[[#This Row],[COF_NUTSIII]]/Tabela14[[#This Row],[Total de Alunos]]*Tabela14[[#This Row],[TtAlunos_Básico]]</f>
        <v>225981.24240060509</v>
      </c>
      <c r="S213" s="120">
        <f>Tabela14[[#This Row],[COF_NUTSIII+MUN]]/Tabela14[[#This Row],[Total de Alunos]]*Tabela14[[#This Row],[TtAlunos_Básico]]</f>
        <v>225981.24240060509</v>
      </c>
      <c r="T213" s="119">
        <f>Tabela14[[#This Row],[COF_MUN]]/Tabela14[[#This Row],[Total de Alunos]]*Tabela14[[#This Row],[TtAlunos_Secundário_CCH]]</f>
        <v>0</v>
      </c>
      <c r="U213" s="119">
        <f>Tabela14[[#This Row],[COF_NUTSIII]]/Tabela14[[#This Row],[Total de Alunos]]*Tabela14[[#This Row],[TtAlunos_Secundário_CCH]]</f>
        <v>59220.302793929935</v>
      </c>
      <c r="V213" s="120">
        <f>Tabela14[[#This Row],[COF_NUTSIII+MUN]]/Tabela14[[#This Row],[Total de Alunos]]*Tabela14[[#This Row],[TtAlunos_Secundário_CCH]]</f>
        <v>59220.302793929935</v>
      </c>
      <c r="W213" s="119">
        <f>Tabela14[[#This Row],[COF_MUN]]/Tabela14[[#This Row],[Total de Alunos]]*Tabela14[[#This Row],[TtAlunos_Secundário_prof]]</f>
        <v>0</v>
      </c>
      <c r="X213" s="119">
        <f>Tabela14[[#This Row],[COF_NUTSIII]]/Tabela14[[#This Row],[Total de Alunos]]*Tabela14[[#This Row],[TtAlunos_Secundário_prof]]</f>
        <v>44887.272987283126</v>
      </c>
      <c r="Y213" s="120">
        <f>Tabela14[[#This Row],[COF_NUTSIII+MUN]]/Tabela14[[#This Row],[Total de Alunos]]*Tabela14[[#This Row],[TtAlunos_Secundário_prof]]</f>
        <v>44887.272987283126</v>
      </c>
    </row>
    <row r="214" spans="1:25" x14ac:dyDescent="0.3">
      <c r="A214" s="76">
        <v>1509</v>
      </c>
      <c r="B214" s="76" t="s">
        <v>350</v>
      </c>
      <c r="C214" s="76" t="s">
        <v>353</v>
      </c>
      <c r="D214" s="76" t="s">
        <v>354</v>
      </c>
      <c r="E214" s="76" t="s">
        <v>355</v>
      </c>
      <c r="F214" s="76" t="s">
        <v>320</v>
      </c>
      <c r="G214" s="76">
        <v>181</v>
      </c>
      <c r="H214" s="76" t="s">
        <v>370</v>
      </c>
      <c r="I214" s="76" t="s">
        <v>375</v>
      </c>
      <c r="J214" s="118">
        <v>596901.44999999995</v>
      </c>
      <c r="K214" s="119">
        <v>0</v>
      </c>
      <c r="L214" s="120">
        <f>Tabela14[[#This Row],[COF_MUN]]+Tabela14[[#This Row],[COF_NUTSIII]]</f>
        <v>596901.44999999995</v>
      </c>
      <c r="M214" s="129">
        <v>2332</v>
      </c>
      <c r="N214" s="129">
        <v>472</v>
      </c>
      <c r="O214" s="129">
        <v>107</v>
      </c>
      <c r="P214" s="130">
        <f>Tabela14[[#This Row],[TtAlunos_Básico]]+Tabela14[[#This Row],[TtAlunos_Secundário_CCH]]+Tabela14[[#This Row],[TtAlunos_Secundário_prof]]</f>
        <v>2911</v>
      </c>
      <c r="Q214" s="118">
        <f>Tabela14[[#This Row],[COF_MUN]]/Tabela14[[#This Row],[Total de Alunos]]*Tabela14[[#This Row],[TtAlunos_Básico]]</f>
        <v>478177.32098935067</v>
      </c>
      <c r="R214" s="119">
        <f>Tabela14[[#This Row],[COF_NUTSIII]]/Tabela14[[#This Row],[Total de Alunos]]*Tabela14[[#This Row],[TtAlunos_Básico]]</f>
        <v>0</v>
      </c>
      <c r="S214" s="120">
        <f>Tabela14[[#This Row],[COF_NUTSIII+MUN]]/Tabela14[[#This Row],[Total de Alunos]]*Tabela14[[#This Row],[TtAlunos_Básico]]</f>
        <v>478177.32098935067</v>
      </c>
      <c r="T214" s="119">
        <f>Tabela14[[#This Row],[COF_MUN]]/Tabela14[[#This Row],[Total de Alunos]]*Tabela14[[#This Row],[TtAlunos_Secundário_CCH]]</f>
        <v>96783.745929233934</v>
      </c>
      <c r="U214" s="119">
        <f>Tabela14[[#This Row],[COF_NUTSIII]]/Tabela14[[#This Row],[Total de Alunos]]*Tabela14[[#This Row],[TtAlunos_Secundário_CCH]]</f>
        <v>0</v>
      </c>
      <c r="V214" s="120">
        <f>Tabela14[[#This Row],[COF_NUTSIII+MUN]]/Tabela14[[#This Row],[Total de Alunos]]*Tabela14[[#This Row],[TtAlunos_Secundário_CCH]]</f>
        <v>96783.745929233934</v>
      </c>
      <c r="W214" s="119">
        <f>Tabela14[[#This Row],[COF_MUN]]/Tabela14[[#This Row],[Total de Alunos]]*Tabela14[[#This Row],[TtAlunos_Secundário_prof]]</f>
        <v>21940.383081415319</v>
      </c>
      <c r="X214" s="119">
        <f>Tabela14[[#This Row],[COF_NUTSIII]]/Tabela14[[#This Row],[Total de Alunos]]*Tabela14[[#This Row],[TtAlunos_Secundário_prof]]</f>
        <v>0</v>
      </c>
      <c r="Y214" s="120">
        <f>Tabela14[[#This Row],[COF_NUTSIII+MUN]]/Tabela14[[#This Row],[Total de Alunos]]*Tabela14[[#This Row],[TtAlunos_Secundário_prof]]</f>
        <v>21940.383081415319</v>
      </c>
    </row>
    <row r="215" spans="1:25" x14ac:dyDescent="0.3">
      <c r="A215" s="76">
        <v>1314</v>
      </c>
      <c r="B215" s="76" t="s">
        <v>350</v>
      </c>
      <c r="C215" s="76" t="s">
        <v>353</v>
      </c>
      <c r="D215" s="76" t="s">
        <v>408</v>
      </c>
      <c r="E215" s="76" t="s">
        <v>409</v>
      </c>
      <c r="F215" s="76" t="s">
        <v>325</v>
      </c>
      <c r="G215" s="76" t="s">
        <v>299</v>
      </c>
      <c r="H215" s="76" t="s">
        <v>448</v>
      </c>
      <c r="I215" s="76" t="s">
        <v>456</v>
      </c>
      <c r="J215" s="118">
        <v>354996.6</v>
      </c>
      <c r="K215" s="119">
        <v>52941.176470588238</v>
      </c>
      <c r="L215" s="120">
        <f>Tabela14[[#This Row],[COF_MUN]]+Tabela14[[#This Row],[COF_NUTSIII]]</f>
        <v>407937.77647058823</v>
      </c>
      <c r="M215" s="129">
        <v>5646</v>
      </c>
      <c r="N215" s="129">
        <v>1278</v>
      </c>
      <c r="O215" s="129">
        <v>1557</v>
      </c>
      <c r="P215" s="130">
        <f>Tabela14[[#This Row],[TtAlunos_Básico]]+Tabela14[[#This Row],[TtAlunos_Secundário_CCH]]+Tabela14[[#This Row],[TtAlunos_Secundário_prof]]</f>
        <v>8481</v>
      </c>
      <c r="Q215" s="118">
        <f>Tabela14[[#This Row],[COF_MUN]]/Tabela14[[#This Row],[Total de Alunos]]*Tabela14[[#This Row],[TtAlunos_Básico]]</f>
        <v>236329.53703572691</v>
      </c>
      <c r="R215" s="119">
        <f>Tabela14[[#This Row],[COF_NUTSIII]]/Tabela14[[#This Row],[Total de Alunos]]*Tabela14[[#This Row],[TtAlunos_Básico]]</f>
        <v>35244.179029942366</v>
      </c>
      <c r="S215" s="120">
        <f>Tabela14[[#This Row],[COF_NUTSIII+MUN]]/Tabela14[[#This Row],[Total de Alunos]]*Tabela14[[#This Row],[TtAlunos_Básico]]</f>
        <v>271573.71606566932</v>
      </c>
      <c r="T215" s="119">
        <f>Tabela14[[#This Row],[COF_MUN]]/Tabela14[[#This Row],[Total de Alunos]]*Tabela14[[#This Row],[TtAlunos_Secundário_CCH]]</f>
        <v>53494.358542624686</v>
      </c>
      <c r="U215" s="119">
        <f>Tabela14[[#This Row],[COF_NUTSIII]]/Tabela14[[#This Row],[Total de Alunos]]*Tabela14[[#This Row],[TtAlunos_Secundário_CCH]]</f>
        <v>7977.6940843546472</v>
      </c>
      <c r="V215" s="120">
        <f>Tabela14[[#This Row],[COF_NUTSIII+MUN]]/Tabela14[[#This Row],[Total de Alunos]]*Tabela14[[#This Row],[TtAlunos_Secundário_CCH]]</f>
        <v>61472.052626979341</v>
      </c>
      <c r="W215" s="119">
        <f>Tabela14[[#This Row],[COF_MUN]]/Tabela14[[#This Row],[Total de Alunos]]*Tabela14[[#This Row],[TtAlunos_Secundário_prof]]</f>
        <v>65172.704421648385</v>
      </c>
      <c r="X215" s="119">
        <f>Tabela14[[#This Row],[COF_NUTSIII]]/Tabela14[[#This Row],[Total de Alunos]]*Tabela14[[#This Row],[TtAlunos_Secundário_prof]]</f>
        <v>9719.303356291226</v>
      </c>
      <c r="Y215" s="120">
        <f>Tabela14[[#This Row],[COF_NUTSIII+MUN]]/Tabela14[[#This Row],[Total de Alunos]]*Tabela14[[#This Row],[TtAlunos_Secundário_prof]]</f>
        <v>74892.007777939623</v>
      </c>
    </row>
    <row r="216" spans="1:25" x14ac:dyDescent="0.3">
      <c r="A216" s="76">
        <v>812</v>
      </c>
      <c r="B216" s="76" t="s">
        <v>350</v>
      </c>
      <c r="C216" s="76" t="s">
        <v>353</v>
      </c>
      <c r="D216" s="76" t="s">
        <v>321</v>
      </c>
      <c r="E216" s="76" t="s">
        <v>377</v>
      </c>
      <c r="F216" s="76" t="s">
        <v>321</v>
      </c>
      <c r="G216" s="76">
        <v>150</v>
      </c>
      <c r="H216" s="76" t="s">
        <v>378</v>
      </c>
      <c r="I216" s="76" t="s">
        <v>388</v>
      </c>
      <c r="J216" s="118">
        <v>0</v>
      </c>
      <c r="K216" s="119">
        <v>0</v>
      </c>
      <c r="L216" s="120">
        <f>Tabela14[[#This Row],[COF_MUN]]+Tabela14[[#This Row],[COF_NUTSIII]]</f>
        <v>0</v>
      </c>
      <c r="M216" s="129">
        <v>1032</v>
      </c>
      <c r="N216" s="129">
        <v>216</v>
      </c>
      <c r="O216" s="129">
        <v>90</v>
      </c>
      <c r="P216" s="130">
        <f>Tabela14[[#This Row],[TtAlunos_Básico]]+Tabela14[[#This Row],[TtAlunos_Secundário_CCH]]+Tabela14[[#This Row],[TtAlunos_Secundário_prof]]</f>
        <v>1338</v>
      </c>
      <c r="Q216" s="118">
        <f>Tabela14[[#This Row],[COF_MUN]]/Tabela14[[#This Row],[Total de Alunos]]*Tabela14[[#This Row],[TtAlunos_Básico]]</f>
        <v>0</v>
      </c>
      <c r="R216" s="119">
        <f>Tabela14[[#This Row],[COF_NUTSIII]]/Tabela14[[#This Row],[Total de Alunos]]*Tabela14[[#This Row],[TtAlunos_Básico]]</f>
        <v>0</v>
      </c>
      <c r="S216" s="120">
        <f>Tabela14[[#This Row],[COF_NUTSIII+MUN]]/Tabela14[[#This Row],[Total de Alunos]]*Tabela14[[#This Row],[TtAlunos_Básico]]</f>
        <v>0</v>
      </c>
      <c r="T216" s="119">
        <f>Tabela14[[#This Row],[COF_MUN]]/Tabela14[[#This Row],[Total de Alunos]]*Tabela14[[#This Row],[TtAlunos_Secundário_CCH]]</f>
        <v>0</v>
      </c>
      <c r="U216" s="119">
        <f>Tabela14[[#This Row],[COF_NUTSIII]]/Tabela14[[#This Row],[Total de Alunos]]*Tabela14[[#This Row],[TtAlunos_Secundário_CCH]]</f>
        <v>0</v>
      </c>
      <c r="V216" s="120">
        <f>Tabela14[[#This Row],[COF_NUTSIII+MUN]]/Tabela14[[#This Row],[Total de Alunos]]*Tabela14[[#This Row],[TtAlunos_Secundário_CCH]]</f>
        <v>0</v>
      </c>
      <c r="W216" s="119">
        <f>Tabela14[[#This Row],[COF_MUN]]/Tabela14[[#This Row],[Total de Alunos]]*Tabela14[[#This Row],[TtAlunos_Secundário_prof]]</f>
        <v>0</v>
      </c>
      <c r="X216" s="119">
        <f>Tabela14[[#This Row],[COF_NUTSIII]]/Tabela14[[#This Row],[Total de Alunos]]*Tabela14[[#This Row],[TtAlunos_Secundário_prof]]</f>
        <v>0</v>
      </c>
      <c r="Y216" s="120">
        <f>Tabela14[[#This Row],[COF_NUTSIII+MUN]]/Tabela14[[#This Row],[Total de Alunos]]*Tabela14[[#This Row],[TtAlunos_Secundário_prof]]</f>
        <v>0</v>
      </c>
    </row>
    <row r="217" spans="1:25" x14ac:dyDescent="0.3">
      <c r="A217" s="76">
        <v>116</v>
      </c>
      <c r="B217" s="76" t="s">
        <v>350</v>
      </c>
      <c r="C217" s="76" t="s">
        <v>353</v>
      </c>
      <c r="D217" s="76" t="s">
        <v>408</v>
      </c>
      <c r="E217" s="76" t="s">
        <v>409</v>
      </c>
      <c r="F217" s="76" t="s">
        <v>325</v>
      </c>
      <c r="G217" s="76" t="s">
        <v>299</v>
      </c>
      <c r="H217" s="76" t="s">
        <v>445</v>
      </c>
      <c r="I217" s="76" t="s">
        <v>457</v>
      </c>
      <c r="J217" s="118">
        <v>109097</v>
      </c>
      <c r="K217" s="119">
        <v>52941.176470588238</v>
      </c>
      <c r="L217" s="120">
        <f>Tabela14[[#This Row],[COF_MUN]]+Tabela14[[#This Row],[COF_NUTSIII]]</f>
        <v>162038.17647058825</v>
      </c>
      <c r="M217" s="129">
        <v>3081</v>
      </c>
      <c r="N217" s="129">
        <v>985</v>
      </c>
      <c r="O217" s="129">
        <v>647</v>
      </c>
      <c r="P217" s="130">
        <f>Tabela14[[#This Row],[TtAlunos_Básico]]+Tabela14[[#This Row],[TtAlunos_Secundário_CCH]]+Tabela14[[#This Row],[TtAlunos_Secundário_prof]]</f>
        <v>4713</v>
      </c>
      <c r="Q217" s="118">
        <f>Tabela14[[#This Row],[COF_MUN]]/Tabela14[[#This Row],[Total de Alunos]]*Tabela14[[#This Row],[TtAlunos_Básico]]</f>
        <v>71319.299172501589</v>
      </c>
      <c r="R217" s="119">
        <f>Tabela14[[#This Row],[COF_NUTSIII]]/Tabela14[[#This Row],[Total de Alunos]]*Tabela14[[#This Row],[TtAlunos_Básico]]</f>
        <v>34608.904032650622</v>
      </c>
      <c r="S217" s="120">
        <f>Tabela14[[#This Row],[COF_NUTSIII+MUN]]/Tabela14[[#This Row],[Total de Alunos]]*Tabela14[[#This Row],[TtAlunos_Básico]]</f>
        <v>105928.20320515223</v>
      </c>
      <c r="T217" s="119">
        <f>Tabela14[[#This Row],[COF_MUN]]/Tabela14[[#This Row],[Total de Alunos]]*Tabela14[[#This Row],[TtAlunos_Secundário_CCH]]</f>
        <v>22800.87948228305</v>
      </c>
      <c r="U217" s="119">
        <f>Tabela14[[#This Row],[COF_NUTSIII]]/Tabela14[[#This Row],[Total de Alunos]]*Tabela14[[#This Row],[TtAlunos_Secundário_CCH]]</f>
        <v>11064.514921181713</v>
      </c>
      <c r="V217" s="120">
        <f>Tabela14[[#This Row],[COF_NUTSIII+MUN]]/Tabela14[[#This Row],[Total de Alunos]]*Tabela14[[#This Row],[TtAlunos_Secundário_CCH]]</f>
        <v>33865.394403464765</v>
      </c>
      <c r="W217" s="119">
        <f>Tabela14[[#This Row],[COF_MUN]]/Tabela14[[#This Row],[Total de Alunos]]*Tabela14[[#This Row],[TtAlunos_Secundário_prof]]</f>
        <v>14976.821345215363</v>
      </c>
      <c r="X217" s="119">
        <f>Tabela14[[#This Row],[COF_NUTSIII]]/Tabela14[[#This Row],[Total de Alunos]]*Tabela14[[#This Row],[TtAlunos_Secundário_prof]]</f>
        <v>7267.7575167559071</v>
      </c>
      <c r="Y217" s="120">
        <f>Tabela14[[#This Row],[COF_NUTSIII+MUN]]/Tabela14[[#This Row],[Total de Alunos]]*Tabela14[[#This Row],[TtAlunos_Secundário_prof]]</f>
        <v>22244.578861971273</v>
      </c>
    </row>
    <row r="218" spans="1:25" x14ac:dyDescent="0.3">
      <c r="A218" s="76">
        <v>1815</v>
      </c>
      <c r="B218" s="76" t="s">
        <v>350</v>
      </c>
      <c r="C218" s="76" t="s">
        <v>353</v>
      </c>
      <c r="D218" s="76" t="s">
        <v>408</v>
      </c>
      <c r="E218" s="76" t="s">
        <v>409</v>
      </c>
      <c r="F218" s="76" t="s">
        <v>331</v>
      </c>
      <c r="G218" s="76" t="s">
        <v>301</v>
      </c>
      <c r="H218" s="76" t="s">
        <v>513</v>
      </c>
      <c r="I218" s="76" t="s">
        <v>526</v>
      </c>
      <c r="J218" s="118">
        <v>313575.53000000003</v>
      </c>
      <c r="K218" s="119">
        <v>11835.449999999999</v>
      </c>
      <c r="L218" s="120">
        <f>Tabela14[[#This Row],[COF_MUN]]+Tabela14[[#This Row],[COF_NUTSIII]]</f>
        <v>325410.98000000004</v>
      </c>
      <c r="M218" s="129">
        <v>532</v>
      </c>
      <c r="N218" s="129">
        <v>92</v>
      </c>
      <c r="O218" s="129">
        <v>93</v>
      </c>
      <c r="P218" s="130">
        <f>Tabela14[[#This Row],[TtAlunos_Básico]]+Tabela14[[#This Row],[TtAlunos_Secundário_CCH]]+Tabela14[[#This Row],[TtAlunos_Secundário_prof]]</f>
        <v>717</v>
      </c>
      <c r="Q218" s="118">
        <f>Tabela14[[#This Row],[COF_MUN]]/Tabela14[[#This Row],[Total de Alunos]]*Tabela14[[#This Row],[TtAlunos_Básico]]</f>
        <v>232666.92044630408</v>
      </c>
      <c r="R218" s="119">
        <f>Tabela14[[#This Row],[COF_NUTSIII]]/Tabela14[[#This Row],[Total de Alunos]]*Tabela14[[#This Row],[TtAlunos_Básico]]</f>
        <v>8781.6728033472791</v>
      </c>
      <c r="S218" s="120">
        <f>Tabela14[[#This Row],[COF_NUTSIII+MUN]]/Tabela14[[#This Row],[Total de Alunos]]*Tabela14[[#This Row],[TtAlunos_Básico]]</f>
        <v>241448.59324965134</v>
      </c>
      <c r="T218" s="119">
        <f>Tabela14[[#This Row],[COF_MUN]]/Tabela14[[#This Row],[Total de Alunos]]*Tabela14[[#This Row],[TtAlunos_Secundário_CCH]]</f>
        <v>40235.632859135287</v>
      </c>
      <c r="U218" s="119">
        <f>Tabela14[[#This Row],[COF_NUTSIII]]/Tabela14[[#This Row],[Total de Alunos]]*Tabela14[[#This Row],[TtAlunos_Secundário_CCH]]</f>
        <v>1518.6351464435145</v>
      </c>
      <c r="V218" s="120">
        <f>Tabela14[[#This Row],[COF_NUTSIII+MUN]]/Tabela14[[#This Row],[Total de Alunos]]*Tabela14[[#This Row],[TtAlunos_Secundário_CCH]]</f>
        <v>41754.268005578801</v>
      </c>
      <c r="W218" s="119">
        <f>Tabela14[[#This Row],[COF_MUN]]/Tabela14[[#This Row],[Total de Alunos]]*Tabela14[[#This Row],[TtAlunos_Secundário_prof]]</f>
        <v>40672.976694560675</v>
      </c>
      <c r="X218" s="119">
        <f>Tabela14[[#This Row],[COF_NUTSIII]]/Tabela14[[#This Row],[Total de Alunos]]*Tabela14[[#This Row],[TtAlunos_Secundário_prof]]</f>
        <v>1535.1420502092049</v>
      </c>
      <c r="Y218" s="120">
        <f>Tabela14[[#This Row],[COF_NUTSIII+MUN]]/Tabela14[[#This Row],[Total de Alunos]]*Tabela14[[#This Row],[TtAlunos_Secundário_prof]]</f>
        <v>42208.118744769876</v>
      </c>
    </row>
    <row r="219" spans="1:25" x14ac:dyDescent="0.3">
      <c r="A219" s="76">
        <v>1816</v>
      </c>
      <c r="B219" s="76" t="s">
        <v>350</v>
      </c>
      <c r="C219" s="76" t="s">
        <v>353</v>
      </c>
      <c r="D219" s="76" t="s">
        <v>484</v>
      </c>
      <c r="E219" s="76" t="s">
        <v>485</v>
      </c>
      <c r="F219" s="76" t="s">
        <v>340</v>
      </c>
      <c r="G219" s="76" t="s">
        <v>316</v>
      </c>
      <c r="H219" s="76" t="s">
        <v>513</v>
      </c>
      <c r="I219" s="76" t="s">
        <v>634</v>
      </c>
      <c r="J219" s="118">
        <v>0</v>
      </c>
      <c r="K219" s="119">
        <v>341568.78571428574</v>
      </c>
      <c r="L219" s="120">
        <f>Tabela14[[#This Row],[COF_MUN]]+Tabela14[[#This Row],[COF_NUTSIII]]</f>
        <v>341568.78571428574</v>
      </c>
      <c r="M219" s="129">
        <v>1071</v>
      </c>
      <c r="N219" s="129">
        <v>262</v>
      </c>
      <c r="O219" s="129">
        <v>281</v>
      </c>
      <c r="P219" s="130">
        <f>Tabela14[[#This Row],[TtAlunos_Básico]]+Tabela14[[#This Row],[TtAlunos_Secundário_CCH]]+Tabela14[[#This Row],[TtAlunos_Secundário_prof]]</f>
        <v>1614</v>
      </c>
      <c r="Q219" s="118">
        <f>Tabela14[[#This Row],[COF_MUN]]/Tabela14[[#This Row],[Total de Alunos]]*Tabela14[[#This Row],[TtAlunos_Básico]]</f>
        <v>0</v>
      </c>
      <c r="R219" s="119">
        <f>Tabela14[[#This Row],[COF_NUTSIII]]/Tabela14[[#This Row],[Total de Alunos]]*Tabela14[[#This Row],[TtAlunos_Básico]]</f>
        <v>226654.38011152419</v>
      </c>
      <c r="S219" s="120">
        <f>Tabela14[[#This Row],[COF_NUTSIII+MUN]]/Tabela14[[#This Row],[Total de Alunos]]*Tabela14[[#This Row],[TtAlunos_Básico]]</f>
        <v>226654.38011152419</v>
      </c>
      <c r="T219" s="119">
        <f>Tabela14[[#This Row],[COF_MUN]]/Tabela14[[#This Row],[Total de Alunos]]*Tabela14[[#This Row],[TtAlunos_Secundário_CCH]]</f>
        <v>0</v>
      </c>
      <c r="U219" s="119">
        <f>Tabela14[[#This Row],[COF_NUTSIII]]/Tabela14[[#This Row],[Total de Alunos]]*Tabela14[[#This Row],[TtAlunos_Secundário_CCH]]</f>
        <v>55446.729775181455</v>
      </c>
      <c r="V219" s="120">
        <f>Tabela14[[#This Row],[COF_NUTSIII+MUN]]/Tabela14[[#This Row],[Total de Alunos]]*Tabela14[[#This Row],[TtAlunos_Secundário_CCH]]</f>
        <v>55446.729775181455</v>
      </c>
      <c r="W219" s="119">
        <f>Tabela14[[#This Row],[COF_MUN]]/Tabela14[[#This Row],[Total de Alunos]]*Tabela14[[#This Row],[TtAlunos_Secundário_prof]]</f>
        <v>0</v>
      </c>
      <c r="X219" s="119">
        <f>Tabela14[[#This Row],[COF_NUTSIII]]/Tabela14[[#This Row],[Total de Alunos]]*Tabela14[[#This Row],[TtAlunos_Secundário_prof]]</f>
        <v>59467.675827580111</v>
      </c>
      <c r="Y219" s="120">
        <f>Tabela14[[#This Row],[COF_NUTSIII+MUN]]/Tabela14[[#This Row],[Total de Alunos]]*Tabela14[[#This Row],[TtAlunos_Secundário_prof]]</f>
        <v>59467.675827580111</v>
      </c>
    </row>
    <row r="220" spans="1:25" x14ac:dyDescent="0.3">
      <c r="A220" s="76">
        <v>1417</v>
      </c>
      <c r="B220" s="76" t="s">
        <v>350</v>
      </c>
      <c r="C220" s="76" t="s">
        <v>353</v>
      </c>
      <c r="D220" s="76" t="s">
        <v>484</v>
      </c>
      <c r="E220" s="76" t="s">
        <v>485</v>
      </c>
      <c r="F220" s="76" t="s">
        <v>333</v>
      </c>
      <c r="G220" s="76" t="s">
        <v>308</v>
      </c>
      <c r="H220" s="76" t="s">
        <v>532</v>
      </c>
      <c r="I220" s="76" t="s">
        <v>550</v>
      </c>
      <c r="J220" s="118">
        <v>0</v>
      </c>
      <c r="K220" s="119">
        <v>292092.53769230773</v>
      </c>
      <c r="L220" s="120">
        <f>Tabela14[[#This Row],[COF_MUN]]+Tabela14[[#This Row],[COF_NUTSIII]]</f>
        <v>292092.53769230773</v>
      </c>
      <c r="M220" s="129">
        <v>295</v>
      </c>
      <c r="N220" s="129">
        <v>64</v>
      </c>
      <c r="O220" s="129">
        <v>0</v>
      </c>
      <c r="P220" s="130">
        <f>Tabela14[[#This Row],[TtAlunos_Básico]]+Tabela14[[#This Row],[TtAlunos_Secundário_CCH]]+Tabela14[[#This Row],[TtAlunos_Secundário_prof]]</f>
        <v>359</v>
      </c>
      <c r="Q220" s="118">
        <f>Tabela14[[#This Row],[COF_MUN]]/Tabela14[[#This Row],[Total de Alunos]]*Tabela14[[#This Row],[TtAlunos_Básico]]</f>
        <v>0</v>
      </c>
      <c r="R220" s="119">
        <f>Tabela14[[#This Row],[COF_NUTSIII]]/Tabela14[[#This Row],[Total de Alunos]]*Tabela14[[#This Row],[TtAlunos_Básico]]</f>
        <v>240020.33041568464</v>
      </c>
      <c r="S220" s="120">
        <f>Tabela14[[#This Row],[COF_NUTSIII+MUN]]/Tabela14[[#This Row],[Total de Alunos]]*Tabela14[[#This Row],[TtAlunos_Básico]]</f>
        <v>240020.33041568464</v>
      </c>
      <c r="T220" s="119">
        <f>Tabela14[[#This Row],[COF_MUN]]/Tabela14[[#This Row],[Total de Alunos]]*Tabela14[[#This Row],[TtAlunos_Secundário_CCH]]</f>
        <v>0</v>
      </c>
      <c r="U220" s="119">
        <f>Tabela14[[#This Row],[COF_NUTSIII]]/Tabela14[[#This Row],[Total de Alunos]]*Tabela14[[#This Row],[TtAlunos_Secundário_CCH]]</f>
        <v>52072.207276623107</v>
      </c>
      <c r="V220" s="120">
        <f>Tabela14[[#This Row],[COF_NUTSIII+MUN]]/Tabela14[[#This Row],[Total de Alunos]]*Tabela14[[#This Row],[TtAlunos_Secundário_CCH]]</f>
        <v>52072.207276623107</v>
      </c>
      <c r="W220" s="119">
        <f>Tabela14[[#This Row],[COF_MUN]]/Tabela14[[#This Row],[Total de Alunos]]*Tabela14[[#This Row],[TtAlunos_Secundário_prof]]</f>
        <v>0</v>
      </c>
      <c r="X220" s="119">
        <f>Tabela14[[#This Row],[COF_NUTSIII]]/Tabela14[[#This Row],[Total de Alunos]]*Tabela14[[#This Row],[TtAlunos_Secundário_prof]]</f>
        <v>0</v>
      </c>
      <c r="Y220" s="120">
        <f>Tabela14[[#This Row],[COF_NUTSIII+MUN]]/Tabela14[[#This Row],[Total de Alunos]]*Tabela14[[#This Row],[TtAlunos_Secundário_prof]]</f>
        <v>0</v>
      </c>
    </row>
    <row r="221" spans="1:25" x14ac:dyDescent="0.3">
      <c r="A221" s="76">
        <v>1817</v>
      </c>
      <c r="B221" s="76" t="s">
        <v>350</v>
      </c>
      <c r="C221" s="76" t="s">
        <v>353</v>
      </c>
      <c r="D221" s="76" t="s">
        <v>484</v>
      </c>
      <c r="E221" s="76" t="s">
        <v>485</v>
      </c>
      <c r="F221" s="76" t="s">
        <v>340</v>
      </c>
      <c r="G221" s="76" t="s">
        <v>316</v>
      </c>
      <c r="H221" s="76" t="s">
        <v>513</v>
      </c>
      <c r="I221" s="76" t="s">
        <v>635</v>
      </c>
      <c r="J221" s="118">
        <v>0</v>
      </c>
      <c r="K221" s="119">
        <v>341568.78571428574</v>
      </c>
      <c r="L221" s="120">
        <f>Tabela14[[#This Row],[COF_MUN]]+Tabela14[[#This Row],[COF_NUTSIII]]</f>
        <v>341568.78571428574</v>
      </c>
      <c r="M221" s="129">
        <v>823</v>
      </c>
      <c r="N221" s="129">
        <v>186</v>
      </c>
      <c r="O221" s="129">
        <v>82</v>
      </c>
      <c r="P221" s="130">
        <f>Tabela14[[#This Row],[TtAlunos_Básico]]+Tabela14[[#This Row],[TtAlunos_Secundário_CCH]]+Tabela14[[#This Row],[TtAlunos_Secundário_prof]]</f>
        <v>1091</v>
      </c>
      <c r="Q221" s="118">
        <f>Tabela14[[#This Row],[COF_MUN]]/Tabela14[[#This Row],[Total de Alunos]]*Tabela14[[#This Row],[TtAlunos_Básico]]</f>
        <v>0</v>
      </c>
      <c r="R221" s="119">
        <f>Tabela14[[#This Row],[COF_NUTSIII]]/Tabela14[[#This Row],[Total de Alunos]]*Tabela14[[#This Row],[TtAlunos_Básico]]</f>
        <v>257663.7127798874</v>
      </c>
      <c r="S221" s="120">
        <f>Tabela14[[#This Row],[COF_NUTSIII+MUN]]/Tabela14[[#This Row],[Total de Alunos]]*Tabela14[[#This Row],[TtAlunos_Básico]]</f>
        <v>257663.7127798874</v>
      </c>
      <c r="T221" s="119">
        <f>Tabela14[[#This Row],[COF_MUN]]/Tabela14[[#This Row],[Total de Alunos]]*Tabela14[[#This Row],[TtAlunos_Secundário_CCH]]</f>
        <v>0</v>
      </c>
      <c r="U221" s="119">
        <f>Tabela14[[#This Row],[COF_NUTSIII]]/Tabela14[[#This Row],[Total de Alunos]]*Tabela14[[#This Row],[TtAlunos_Secundário_CCH]]</f>
        <v>58232.625245515257</v>
      </c>
      <c r="V221" s="120">
        <f>Tabela14[[#This Row],[COF_NUTSIII+MUN]]/Tabela14[[#This Row],[Total de Alunos]]*Tabela14[[#This Row],[TtAlunos_Secundário_CCH]]</f>
        <v>58232.625245515257</v>
      </c>
      <c r="W221" s="119">
        <f>Tabela14[[#This Row],[COF_MUN]]/Tabela14[[#This Row],[Total de Alunos]]*Tabela14[[#This Row],[TtAlunos_Secundário_prof]]</f>
        <v>0</v>
      </c>
      <c r="X221" s="119">
        <f>Tabela14[[#This Row],[COF_NUTSIII]]/Tabela14[[#This Row],[Total de Alunos]]*Tabela14[[#This Row],[TtAlunos_Secundário_prof]]</f>
        <v>25672.447688883069</v>
      </c>
      <c r="Y221" s="120">
        <f>Tabela14[[#This Row],[COF_NUTSIII+MUN]]/Tabela14[[#This Row],[Total de Alunos]]*Tabela14[[#This Row],[TtAlunos_Secundário_prof]]</f>
        <v>25672.447688883069</v>
      </c>
    </row>
    <row r="222" spans="1:25" x14ac:dyDescent="0.3">
      <c r="A222" s="76">
        <v>912</v>
      </c>
      <c r="B222" s="76" t="s">
        <v>350</v>
      </c>
      <c r="C222" s="76" t="s">
        <v>353</v>
      </c>
      <c r="D222" s="76" t="s">
        <v>484</v>
      </c>
      <c r="E222" s="76" t="s">
        <v>485</v>
      </c>
      <c r="F222" s="76" t="s">
        <v>329</v>
      </c>
      <c r="G222" s="76" t="s">
        <v>312</v>
      </c>
      <c r="H222" s="76" t="s">
        <v>492</v>
      </c>
      <c r="I222" s="76" t="s">
        <v>505</v>
      </c>
      <c r="J222" s="118">
        <v>0</v>
      </c>
      <c r="K222" s="119">
        <v>91594.23133333333</v>
      </c>
      <c r="L222" s="120">
        <f>Tabela14[[#This Row],[COF_MUN]]+Tabela14[[#This Row],[COF_NUTSIII]]</f>
        <v>91594.23133333333</v>
      </c>
      <c r="M222" s="129">
        <v>1379</v>
      </c>
      <c r="N222" s="129">
        <v>281</v>
      </c>
      <c r="O222" s="129">
        <v>309</v>
      </c>
      <c r="P222" s="130">
        <f>Tabela14[[#This Row],[TtAlunos_Básico]]+Tabela14[[#This Row],[TtAlunos_Secundário_CCH]]+Tabela14[[#This Row],[TtAlunos_Secundário_prof]]</f>
        <v>1969</v>
      </c>
      <c r="Q222" s="118">
        <f>Tabela14[[#This Row],[COF_MUN]]/Tabela14[[#This Row],[Total de Alunos]]*Tabela14[[#This Row],[TtAlunos_Básico]]</f>
        <v>0</v>
      </c>
      <c r="R222" s="119">
        <f>Tabela14[[#This Row],[COF_NUTSIII]]/Tabela14[[#This Row],[Total de Alunos]]*Tabela14[[#This Row],[TtAlunos_Básico]]</f>
        <v>64148.524636194343</v>
      </c>
      <c r="S222" s="120">
        <f>Tabela14[[#This Row],[COF_NUTSIII+MUN]]/Tabela14[[#This Row],[Total de Alunos]]*Tabela14[[#This Row],[TtAlunos_Básico]]</f>
        <v>64148.524636194343</v>
      </c>
      <c r="T222" s="119">
        <f>Tabela14[[#This Row],[COF_MUN]]/Tabela14[[#This Row],[Total de Alunos]]*Tabela14[[#This Row],[TtAlunos_Secundário_CCH]]</f>
        <v>0</v>
      </c>
      <c r="U222" s="119">
        <f>Tabela14[[#This Row],[COF_NUTSIII]]/Tabela14[[#This Row],[Total de Alunos]]*Tabela14[[#This Row],[TtAlunos_Secundário_CCH]]</f>
        <v>13071.599291349246</v>
      </c>
      <c r="V222" s="120">
        <f>Tabela14[[#This Row],[COF_NUTSIII+MUN]]/Tabela14[[#This Row],[Total de Alunos]]*Tabela14[[#This Row],[TtAlunos_Secundário_CCH]]</f>
        <v>13071.599291349246</v>
      </c>
      <c r="W222" s="119">
        <f>Tabela14[[#This Row],[COF_MUN]]/Tabela14[[#This Row],[Total de Alunos]]*Tabela14[[#This Row],[TtAlunos_Secundário_prof]]</f>
        <v>0</v>
      </c>
      <c r="X222" s="119">
        <f>Tabela14[[#This Row],[COF_NUTSIII]]/Tabela14[[#This Row],[Total de Alunos]]*Tabela14[[#This Row],[TtAlunos_Secundário_prof]]</f>
        <v>14374.10740578974</v>
      </c>
      <c r="Y222" s="120">
        <f>Tabela14[[#This Row],[COF_NUTSIII+MUN]]/Tabela14[[#This Row],[Total de Alunos]]*Tabela14[[#This Row],[TtAlunos_Secundário_prof]]</f>
        <v>14374.10740578974</v>
      </c>
    </row>
    <row r="223" spans="1:25" x14ac:dyDescent="0.3">
      <c r="A223" s="76">
        <v>1510</v>
      </c>
      <c r="B223" s="76" t="s">
        <v>350</v>
      </c>
      <c r="C223" s="76" t="s">
        <v>353</v>
      </c>
      <c r="D223" s="76" t="s">
        <v>427</v>
      </c>
      <c r="E223" s="76" t="s">
        <v>428</v>
      </c>
      <c r="F223" s="76" t="s">
        <v>324</v>
      </c>
      <c r="G223" s="76">
        <v>170</v>
      </c>
      <c r="H223" s="76" t="s">
        <v>370</v>
      </c>
      <c r="I223" s="76" t="s">
        <v>441</v>
      </c>
      <c r="J223" s="118">
        <v>499277.4</v>
      </c>
      <c r="K223" s="119">
        <v>0</v>
      </c>
      <c r="L223" s="120">
        <f>Tabela14[[#This Row],[COF_MUN]]+Tabela14[[#This Row],[COF_NUTSIII]]</f>
        <v>499277.4</v>
      </c>
      <c r="M223" s="129">
        <v>15328</v>
      </c>
      <c r="N223" s="129">
        <v>3078</v>
      </c>
      <c r="O223" s="129">
        <v>1144</v>
      </c>
      <c r="P223" s="130">
        <f>Tabela14[[#This Row],[TtAlunos_Básico]]+Tabela14[[#This Row],[TtAlunos_Secundário_CCH]]+Tabela14[[#This Row],[TtAlunos_Secundário_prof]]</f>
        <v>19550</v>
      </c>
      <c r="Q223" s="118">
        <f>Tabela14[[#This Row],[COF_MUN]]/Tabela14[[#This Row],[Total de Alunos]]*Tabela14[[#This Row],[TtAlunos_Básico]]</f>
        <v>391453.91238874686</v>
      </c>
      <c r="R223" s="119">
        <f>Tabela14[[#This Row],[COF_NUTSIII]]/Tabela14[[#This Row],[Total de Alunos]]*Tabela14[[#This Row],[TtAlunos_Básico]]</f>
        <v>0</v>
      </c>
      <c r="S223" s="120">
        <f>Tabela14[[#This Row],[COF_NUTSIII+MUN]]/Tabela14[[#This Row],[Total de Alunos]]*Tabela14[[#This Row],[TtAlunos_Básico]]</f>
        <v>391453.91238874686</v>
      </c>
      <c r="T223" s="119">
        <f>Tabela14[[#This Row],[COF_MUN]]/Tabela14[[#This Row],[Total de Alunos]]*Tabela14[[#This Row],[TtAlunos_Secundário_CCH]]</f>
        <v>78607.459703324814</v>
      </c>
      <c r="U223" s="119">
        <f>Tabela14[[#This Row],[COF_NUTSIII]]/Tabela14[[#This Row],[Total de Alunos]]*Tabela14[[#This Row],[TtAlunos_Secundário_CCH]]</f>
        <v>0</v>
      </c>
      <c r="V223" s="120">
        <f>Tabela14[[#This Row],[COF_NUTSIII+MUN]]/Tabela14[[#This Row],[Total de Alunos]]*Tabela14[[#This Row],[TtAlunos_Secundário_CCH]]</f>
        <v>78607.459703324814</v>
      </c>
      <c r="W223" s="119">
        <f>Tabela14[[#This Row],[COF_MUN]]/Tabela14[[#This Row],[Total de Alunos]]*Tabela14[[#This Row],[TtAlunos_Secundário_prof]]</f>
        <v>29216.027907928394</v>
      </c>
      <c r="X223" s="119">
        <f>Tabela14[[#This Row],[COF_NUTSIII]]/Tabela14[[#This Row],[Total de Alunos]]*Tabela14[[#This Row],[TtAlunos_Secundário_prof]]</f>
        <v>0</v>
      </c>
      <c r="Y223" s="120">
        <f>Tabela14[[#This Row],[COF_NUTSIII+MUN]]/Tabela14[[#This Row],[Total de Alunos]]*Tabela14[[#This Row],[TtAlunos_Secundário_prof]]</f>
        <v>29216.027907928394</v>
      </c>
    </row>
    <row r="224" spans="1:25" x14ac:dyDescent="0.3">
      <c r="A224" s="76">
        <v>1818</v>
      </c>
      <c r="B224" s="76" t="s">
        <v>350</v>
      </c>
      <c r="C224" s="76" t="s">
        <v>353</v>
      </c>
      <c r="D224" s="76" t="s">
        <v>408</v>
      </c>
      <c r="E224" s="76" t="s">
        <v>409</v>
      </c>
      <c r="F224" s="76" t="s">
        <v>331</v>
      </c>
      <c r="G224" s="76" t="s">
        <v>301</v>
      </c>
      <c r="H224" s="76" t="s">
        <v>513</v>
      </c>
      <c r="I224" s="76" t="s">
        <v>527</v>
      </c>
      <c r="J224" s="118">
        <v>273713.23</v>
      </c>
      <c r="K224" s="119">
        <v>11835.449999999999</v>
      </c>
      <c r="L224" s="120">
        <f>Tabela14[[#This Row],[COF_MUN]]+Tabela14[[#This Row],[COF_NUTSIII]]</f>
        <v>285548.68</v>
      </c>
      <c r="M224" s="129">
        <v>296</v>
      </c>
      <c r="N224" s="129"/>
      <c r="O224" s="129">
        <v>136</v>
      </c>
      <c r="P224" s="130">
        <f>Tabela14[[#This Row],[TtAlunos_Básico]]+Tabela14[[#This Row],[TtAlunos_Secundário_CCH]]+Tabela14[[#This Row],[TtAlunos_Secundário_prof]]</f>
        <v>432</v>
      </c>
      <c r="Q224" s="118">
        <f>Tabela14[[#This Row],[COF_MUN]]/Tabela14[[#This Row],[Total de Alunos]]*Tabela14[[#This Row],[TtAlunos_Básico]]</f>
        <v>187544.25018518517</v>
      </c>
      <c r="R224" s="119">
        <f>Tabela14[[#This Row],[COF_NUTSIII]]/Tabela14[[#This Row],[Total de Alunos]]*Tabela14[[#This Row],[TtAlunos_Básico]]</f>
        <v>8109.4749999999995</v>
      </c>
      <c r="S224" s="120">
        <f>Tabela14[[#This Row],[COF_NUTSIII+MUN]]/Tabela14[[#This Row],[Total de Alunos]]*Tabela14[[#This Row],[TtAlunos_Básico]]</f>
        <v>195653.72518518518</v>
      </c>
      <c r="T224" s="119">
        <f>Tabela14[[#This Row],[COF_MUN]]/Tabela14[[#This Row],[Total de Alunos]]*Tabela14[[#This Row],[TtAlunos_Secundário_CCH]]</f>
        <v>0</v>
      </c>
      <c r="U224" s="119">
        <f>Tabela14[[#This Row],[COF_NUTSIII]]/Tabela14[[#This Row],[Total de Alunos]]*Tabela14[[#This Row],[TtAlunos_Secundário_CCH]]</f>
        <v>0</v>
      </c>
      <c r="V224" s="120">
        <f>Tabela14[[#This Row],[COF_NUTSIII+MUN]]/Tabela14[[#This Row],[Total de Alunos]]*Tabela14[[#This Row],[TtAlunos_Secundário_CCH]]</f>
        <v>0</v>
      </c>
      <c r="W224" s="119">
        <f>Tabela14[[#This Row],[COF_MUN]]/Tabela14[[#This Row],[Total de Alunos]]*Tabela14[[#This Row],[TtAlunos_Secundário_prof]]</f>
        <v>86168.979814814811</v>
      </c>
      <c r="X224" s="119">
        <f>Tabela14[[#This Row],[COF_NUTSIII]]/Tabela14[[#This Row],[Total de Alunos]]*Tabela14[[#This Row],[TtAlunos_Secundário_prof]]</f>
        <v>3725.9749999999999</v>
      </c>
      <c r="Y224" s="120">
        <f>Tabela14[[#This Row],[COF_NUTSIII+MUN]]/Tabela14[[#This Row],[Total de Alunos]]*Tabela14[[#This Row],[TtAlunos_Secundário_prof]]</f>
        <v>89894.954814814817</v>
      </c>
    </row>
    <row r="225" spans="1:25" x14ac:dyDescent="0.3">
      <c r="A225" s="76">
        <v>213</v>
      </c>
      <c r="B225" s="76" t="s">
        <v>350</v>
      </c>
      <c r="C225" s="76" t="s">
        <v>353</v>
      </c>
      <c r="D225" s="76" t="s">
        <v>354</v>
      </c>
      <c r="E225" s="76" t="s">
        <v>355</v>
      </c>
      <c r="F225" s="76" t="s">
        <v>327</v>
      </c>
      <c r="G225" s="76">
        <v>184</v>
      </c>
      <c r="H225" s="76" t="s">
        <v>373</v>
      </c>
      <c r="I225" s="76" t="s">
        <v>482</v>
      </c>
      <c r="J225" s="118">
        <v>475600</v>
      </c>
      <c r="K225" s="119">
        <v>58442.553846153845</v>
      </c>
      <c r="L225" s="120">
        <f>Tabela14[[#This Row],[COF_MUN]]+Tabela14[[#This Row],[COF_NUTSIII]]</f>
        <v>534042.5538461539</v>
      </c>
      <c r="M225" s="129">
        <v>1037</v>
      </c>
      <c r="N225" s="129">
        <v>193</v>
      </c>
      <c r="O225" s="129">
        <v>220</v>
      </c>
      <c r="P225" s="130">
        <f>Tabela14[[#This Row],[TtAlunos_Básico]]+Tabela14[[#This Row],[TtAlunos_Secundário_CCH]]+Tabela14[[#This Row],[TtAlunos_Secundário_prof]]</f>
        <v>1450</v>
      </c>
      <c r="Q225" s="118">
        <f>Tabela14[[#This Row],[COF_MUN]]/Tabela14[[#This Row],[Total de Alunos]]*Tabela14[[#This Row],[TtAlunos_Básico]]</f>
        <v>340136</v>
      </c>
      <c r="R225" s="119">
        <f>Tabela14[[#This Row],[COF_NUTSIII]]/Tabela14[[#This Row],[Total de Alunos]]*Tabela14[[#This Row],[TtAlunos_Básico]]</f>
        <v>41796.502302387271</v>
      </c>
      <c r="S225" s="120">
        <f>Tabela14[[#This Row],[COF_NUTSIII+MUN]]/Tabela14[[#This Row],[Total de Alunos]]*Tabela14[[#This Row],[TtAlunos_Básico]]</f>
        <v>381932.50230238732</v>
      </c>
      <c r="T225" s="119">
        <f>Tabela14[[#This Row],[COF_MUN]]/Tabela14[[#This Row],[Total de Alunos]]*Tabela14[[#This Row],[TtAlunos_Secundário_CCH]]</f>
        <v>63304</v>
      </c>
      <c r="U225" s="119">
        <f>Tabela14[[#This Row],[COF_NUTSIII]]/Tabela14[[#This Row],[Total de Alunos]]*Tabela14[[#This Row],[TtAlunos_Secundário_CCH]]</f>
        <v>7778.9054429708231</v>
      </c>
      <c r="V225" s="120">
        <f>Tabela14[[#This Row],[COF_NUTSIII+MUN]]/Tabela14[[#This Row],[Total de Alunos]]*Tabela14[[#This Row],[TtAlunos_Secundário_CCH]]</f>
        <v>71082.905442970834</v>
      </c>
      <c r="W225" s="119">
        <f>Tabela14[[#This Row],[COF_MUN]]/Tabela14[[#This Row],[Total de Alunos]]*Tabela14[[#This Row],[TtAlunos_Secundário_prof]]</f>
        <v>72160</v>
      </c>
      <c r="X225" s="119">
        <f>Tabela14[[#This Row],[COF_NUTSIII]]/Tabela14[[#This Row],[Total de Alunos]]*Tabela14[[#This Row],[TtAlunos_Secundário_prof]]</f>
        <v>8867.1461007957569</v>
      </c>
      <c r="Y225" s="120">
        <f>Tabela14[[#This Row],[COF_NUTSIII+MUN]]/Tabela14[[#This Row],[Total de Alunos]]*Tabela14[[#This Row],[TtAlunos_Secundário_prof]]</f>
        <v>81027.14610079577</v>
      </c>
    </row>
    <row r="226" spans="1:25" x14ac:dyDescent="0.3">
      <c r="A226" s="76">
        <v>509</v>
      </c>
      <c r="B226" s="76" t="s">
        <v>350</v>
      </c>
      <c r="C226" s="76" t="s">
        <v>353</v>
      </c>
      <c r="D226" s="76" t="s">
        <v>484</v>
      </c>
      <c r="E226" s="76" t="s">
        <v>485</v>
      </c>
      <c r="F226" s="76" t="s">
        <v>333</v>
      </c>
      <c r="G226" s="76" t="s">
        <v>308</v>
      </c>
      <c r="H226" s="76" t="s">
        <v>486</v>
      </c>
      <c r="I226" s="76" t="s">
        <v>551</v>
      </c>
      <c r="J226" s="118">
        <v>0</v>
      </c>
      <c r="K226" s="119">
        <v>292092.53769230773</v>
      </c>
      <c r="L226" s="120">
        <f>Tabela14[[#This Row],[COF_MUN]]+Tabela14[[#This Row],[COF_NUTSIII]]</f>
        <v>292092.53769230773</v>
      </c>
      <c r="M226" s="129">
        <v>1054</v>
      </c>
      <c r="N226" s="129">
        <v>283</v>
      </c>
      <c r="O226" s="129">
        <v>230</v>
      </c>
      <c r="P226" s="130">
        <f>Tabela14[[#This Row],[TtAlunos_Básico]]+Tabela14[[#This Row],[TtAlunos_Secundário_CCH]]+Tabela14[[#This Row],[TtAlunos_Secundário_prof]]</f>
        <v>1567</v>
      </c>
      <c r="Q226" s="118">
        <f>Tabela14[[#This Row],[COF_MUN]]/Tabela14[[#This Row],[Total de Alunos]]*Tabela14[[#This Row],[TtAlunos_Básico]]</f>
        <v>0</v>
      </c>
      <c r="R226" s="119">
        <f>Tabela14[[#This Row],[COF_NUTSIII]]/Tabela14[[#This Row],[Total de Alunos]]*Tabela14[[#This Row],[TtAlunos_Básico]]</f>
        <v>196468.11405723824</v>
      </c>
      <c r="S226" s="120">
        <f>Tabela14[[#This Row],[COF_NUTSIII+MUN]]/Tabela14[[#This Row],[Total de Alunos]]*Tabela14[[#This Row],[TtAlunos_Básico]]</f>
        <v>196468.11405723824</v>
      </c>
      <c r="T226" s="119">
        <f>Tabela14[[#This Row],[COF_MUN]]/Tabela14[[#This Row],[Total de Alunos]]*Tabela14[[#This Row],[TtAlunos_Secundário_CCH]]</f>
        <v>0</v>
      </c>
      <c r="U226" s="119">
        <f>Tabela14[[#This Row],[COF_NUTSIII]]/Tabela14[[#This Row],[Total de Alunos]]*Tabela14[[#This Row],[TtAlunos_Secundário_CCH]]</f>
        <v>52751.875026753725</v>
      </c>
      <c r="V226" s="120">
        <f>Tabela14[[#This Row],[COF_NUTSIII+MUN]]/Tabela14[[#This Row],[Total de Alunos]]*Tabela14[[#This Row],[TtAlunos_Secundário_CCH]]</f>
        <v>52751.875026753725</v>
      </c>
      <c r="W226" s="119">
        <f>Tabela14[[#This Row],[COF_MUN]]/Tabela14[[#This Row],[Total de Alunos]]*Tabela14[[#This Row],[TtAlunos_Secundário_prof]]</f>
        <v>0</v>
      </c>
      <c r="X226" s="119">
        <f>Tabela14[[#This Row],[COF_NUTSIII]]/Tabela14[[#This Row],[Total de Alunos]]*Tabela14[[#This Row],[TtAlunos_Secundário_prof]]</f>
        <v>42872.548608315745</v>
      </c>
      <c r="Y226" s="120">
        <f>Tabela14[[#This Row],[COF_NUTSIII+MUN]]/Tabela14[[#This Row],[Total de Alunos]]*Tabela14[[#This Row],[TtAlunos_Secundário_prof]]</f>
        <v>42872.548608315745</v>
      </c>
    </row>
    <row r="227" spans="1:25" x14ac:dyDescent="0.3">
      <c r="A227" s="76">
        <v>1511</v>
      </c>
      <c r="B227" s="76" t="s">
        <v>350</v>
      </c>
      <c r="C227" s="76" t="s">
        <v>353</v>
      </c>
      <c r="D227" s="76" t="s">
        <v>427</v>
      </c>
      <c r="E227" s="76" t="s">
        <v>428</v>
      </c>
      <c r="F227" s="76" t="s">
        <v>324</v>
      </c>
      <c r="G227" s="76">
        <v>170</v>
      </c>
      <c r="H227" s="76" t="s">
        <v>370</v>
      </c>
      <c r="I227" s="76" t="s">
        <v>442</v>
      </c>
      <c r="J227" s="118">
        <v>374588.51</v>
      </c>
      <c r="K227" s="119">
        <v>0</v>
      </c>
      <c r="L227" s="120">
        <f>Tabela14[[#This Row],[COF_MUN]]+Tabela14[[#This Row],[COF_NUTSIII]]</f>
        <v>374588.51</v>
      </c>
      <c r="M227" s="129">
        <v>5352</v>
      </c>
      <c r="N227" s="129">
        <v>1068</v>
      </c>
      <c r="O227" s="129">
        <v>371</v>
      </c>
      <c r="P227" s="130">
        <f>Tabela14[[#This Row],[TtAlunos_Básico]]+Tabela14[[#This Row],[TtAlunos_Secundário_CCH]]+Tabela14[[#This Row],[TtAlunos_Secundário_prof]]</f>
        <v>6791</v>
      </c>
      <c r="Q227" s="118">
        <f>Tabela14[[#This Row],[COF_MUN]]/Tabela14[[#This Row],[Total de Alunos]]*Tabela14[[#This Row],[TtAlunos_Básico]]</f>
        <v>295213.9162892063</v>
      </c>
      <c r="R227" s="119">
        <f>Tabela14[[#This Row],[COF_NUTSIII]]/Tabela14[[#This Row],[Total de Alunos]]*Tabela14[[#This Row],[TtAlunos_Básico]]</f>
        <v>0</v>
      </c>
      <c r="S227" s="120">
        <f>Tabela14[[#This Row],[COF_NUTSIII+MUN]]/Tabela14[[#This Row],[Total de Alunos]]*Tabela14[[#This Row],[TtAlunos_Básico]]</f>
        <v>295213.9162892063</v>
      </c>
      <c r="T227" s="119">
        <f>Tabela14[[#This Row],[COF_MUN]]/Tabela14[[#This Row],[Total de Alunos]]*Tabela14[[#This Row],[TtAlunos_Secundário_CCH]]</f>
        <v>58910.400335738479</v>
      </c>
      <c r="U227" s="119">
        <f>Tabela14[[#This Row],[COF_NUTSIII]]/Tabela14[[#This Row],[Total de Alunos]]*Tabela14[[#This Row],[TtAlunos_Secundário_CCH]]</f>
        <v>0</v>
      </c>
      <c r="V227" s="120">
        <f>Tabela14[[#This Row],[COF_NUTSIII+MUN]]/Tabela14[[#This Row],[Total de Alunos]]*Tabela14[[#This Row],[TtAlunos_Secundário_CCH]]</f>
        <v>58910.400335738479</v>
      </c>
      <c r="W227" s="119">
        <f>Tabela14[[#This Row],[COF_MUN]]/Tabela14[[#This Row],[Total de Alunos]]*Tabela14[[#This Row],[TtAlunos_Secundário_prof]]</f>
        <v>20464.193375055223</v>
      </c>
      <c r="X227" s="119">
        <f>Tabela14[[#This Row],[COF_NUTSIII]]/Tabela14[[#This Row],[Total de Alunos]]*Tabela14[[#This Row],[TtAlunos_Secundário_prof]]</f>
        <v>0</v>
      </c>
      <c r="Y227" s="120">
        <f>Tabela14[[#This Row],[COF_NUTSIII+MUN]]/Tabela14[[#This Row],[Total de Alunos]]*Tabela14[[#This Row],[TtAlunos_Secundário_prof]]</f>
        <v>20464.193375055223</v>
      </c>
    </row>
    <row r="228" spans="1:25" x14ac:dyDescent="0.3">
      <c r="A228" s="76">
        <v>1512</v>
      </c>
      <c r="B228" s="76" t="s">
        <v>350</v>
      </c>
      <c r="C228" s="76" t="s">
        <v>353</v>
      </c>
      <c r="D228" s="76" t="s">
        <v>427</v>
      </c>
      <c r="E228" s="76" t="s">
        <v>428</v>
      </c>
      <c r="F228" s="76" t="s">
        <v>324</v>
      </c>
      <c r="G228" s="76">
        <v>170</v>
      </c>
      <c r="H228" s="76" t="s">
        <v>370</v>
      </c>
      <c r="I228" s="76" t="s">
        <v>370</v>
      </c>
      <c r="J228" s="118">
        <v>513706.82</v>
      </c>
      <c r="K228" s="119">
        <v>0</v>
      </c>
      <c r="L228" s="120">
        <f>Tabela14[[#This Row],[COF_MUN]]+Tabela14[[#This Row],[COF_NUTSIII]]</f>
        <v>513706.82</v>
      </c>
      <c r="M228" s="129">
        <v>12615</v>
      </c>
      <c r="N228" s="129">
        <v>2550</v>
      </c>
      <c r="O228" s="129">
        <v>1298</v>
      </c>
      <c r="P228" s="130">
        <f>Tabela14[[#This Row],[TtAlunos_Básico]]+Tabela14[[#This Row],[TtAlunos_Secundário_CCH]]+Tabela14[[#This Row],[TtAlunos_Secundário_prof]]</f>
        <v>16463</v>
      </c>
      <c r="Q228" s="118">
        <f>Tabela14[[#This Row],[COF_MUN]]/Tabela14[[#This Row],[Total de Alunos]]*Tabela14[[#This Row],[TtAlunos_Básico]]</f>
        <v>393634.91066634271</v>
      </c>
      <c r="R228" s="119">
        <f>Tabela14[[#This Row],[COF_NUTSIII]]/Tabela14[[#This Row],[Total de Alunos]]*Tabela14[[#This Row],[TtAlunos_Básico]]</f>
        <v>0</v>
      </c>
      <c r="S228" s="120">
        <f>Tabela14[[#This Row],[COF_NUTSIII+MUN]]/Tabela14[[#This Row],[Total de Alunos]]*Tabela14[[#This Row],[TtAlunos_Básico]]</f>
        <v>393634.91066634271</v>
      </c>
      <c r="T228" s="119">
        <f>Tabela14[[#This Row],[COF_MUN]]/Tabela14[[#This Row],[Total de Alunos]]*Tabela14[[#This Row],[TtAlunos_Secundário_CCH]]</f>
        <v>79569.482536597221</v>
      </c>
      <c r="U228" s="119">
        <f>Tabela14[[#This Row],[COF_NUTSIII]]/Tabela14[[#This Row],[Total de Alunos]]*Tabela14[[#This Row],[TtAlunos_Secundário_CCH]]</f>
        <v>0</v>
      </c>
      <c r="V228" s="120">
        <f>Tabela14[[#This Row],[COF_NUTSIII+MUN]]/Tabela14[[#This Row],[Total de Alunos]]*Tabela14[[#This Row],[TtAlunos_Secundário_CCH]]</f>
        <v>79569.482536597221</v>
      </c>
      <c r="W228" s="119">
        <f>Tabela14[[#This Row],[COF_MUN]]/Tabela14[[#This Row],[Total de Alunos]]*Tabela14[[#This Row],[TtAlunos_Secundário_prof]]</f>
        <v>40502.42679706007</v>
      </c>
      <c r="X228" s="119">
        <f>Tabela14[[#This Row],[COF_NUTSIII]]/Tabela14[[#This Row],[Total de Alunos]]*Tabela14[[#This Row],[TtAlunos_Secundário_prof]]</f>
        <v>0</v>
      </c>
      <c r="Y228" s="120">
        <f>Tabela14[[#This Row],[COF_NUTSIII+MUN]]/Tabela14[[#This Row],[Total de Alunos]]*Tabela14[[#This Row],[TtAlunos_Secundário_prof]]</f>
        <v>40502.42679706007</v>
      </c>
    </row>
    <row r="229" spans="1:25" x14ac:dyDescent="0.3">
      <c r="A229" s="76">
        <v>117</v>
      </c>
      <c r="B229" s="76" t="s">
        <v>350</v>
      </c>
      <c r="C229" s="76" t="s">
        <v>353</v>
      </c>
      <c r="D229" s="76" t="s">
        <v>484</v>
      </c>
      <c r="E229" s="76" t="s">
        <v>485</v>
      </c>
      <c r="F229" s="76" t="s">
        <v>335</v>
      </c>
      <c r="G229" s="76" t="s">
        <v>304</v>
      </c>
      <c r="H229" s="76" t="s">
        <v>445</v>
      </c>
      <c r="I229" s="76" t="s">
        <v>577</v>
      </c>
      <c r="J229" s="118">
        <v>0</v>
      </c>
      <c r="K229" s="119">
        <v>261614.17909090911</v>
      </c>
      <c r="L229" s="120">
        <f>Tabela14[[#This Row],[COF_MUN]]+Tabela14[[#This Row],[COF_NUTSIII]]</f>
        <v>261614.17909090911</v>
      </c>
      <c r="M229" s="129">
        <v>780</v>
      </c>
      <c r="N229" s="129">
        <v>223</v>
      </c>
      <c r="O229" s="129">
        <v>316</v>
      </c>
      <c r="P229" s="130">
        <f>Tabela14[[#This Row],[TtAlunos_Básico]]+Tabela14[[#This Row],[TtAlunos_Secundário_CCH]]+Tabela14[[#This Row],[TtAlunos_Secundário_prof]]</f>
        <v>1319</v>
      </c>
      <c r="Q229" s="118">
        <f>Tabela14[[#This Row],[COF_MUN]]/Tabela14[[#This Row],[Total de Alunos]]*Tabela14[[#This Row],[TtAlunos_Básico]]</f>
        <v>0</v>
      </c>
      <c r="R229" s="119">
        <f>Tabela14[[#This Row],[COF_NUTSIII]]/Tabela14[[#This Row],[Total de Alunos]]*Tabela14[[#This Row],[TtAlunos_Básico]]</f>
        <v>154707.39931077263</v>
      </c>
      <c r="S229" s="120">
        <f>Tabela14[[#This Row],[COF_NUTSIII+MUN]]/Tabela14[[#This Row],[Total de Alunos]]*Tabela14[[#This Row],[TtAlunos_Básico]]</f>
        <v>154707.39931077263</v>
      </c>
      <c r="T229" s="119">
        <f>Tabela14[[#This Row],[COF_MUN]]/Tabela14[[#This Row],[Total de Alunos]]*Tabela14[[#This Row],[TtAlunos_Secundário_CCH]]</f>
        <v>0</v>
      </c>
      <c r="U229" s="119">
        <f>Tabela14[[#This Row],[COF_NUTSIII]]/Tabela14[[#This Row],[Total de Alunos]]*Tabela14[[#This Row],[TtAlunos_Secundário_CCH]]</f>
        <v>44230.448777310638</v>
      </c>
      <c r="V229" s="120">
        <f>Tabela14[[#This Row],[COF_NUTSIII+MUN]]/Tabela14[[#This Row],[Total de Alunos]]*Tabela14[[#This Row],[TtAlunos_Secundário_CCH]]</f>
        <v>44230.448777310638</v>
      </c>
      <c r="W229" s="119">
        <f>Tabela14[[#This Row],[COF_MUN]]/Tabela14[[#This Row],[Total de Alunos]]*Tabela14[[#This Row],[TtAlunos_Secundário_prof]]</f>
        <v>0</v>
      </c>
      <c r="X229" s="119">
        <f>Tabela14[[#This Row],[COF_NUTSIII]]/Tabela14[[#This Row],[Total de Alunos]]*Tabela14[[#This Row],[TtAlunos_Secundário_prof]]</f>
        <v>62676.331002825835</v>
      </c>
      <c r="Y229" s="120">
        <f>Tabela14[[#This Row],[COF_NUTSIII+MUN]]/Tabela14[[#This Row],[Total de Alunos]]*Tabela14[[#This Row],[TtAlunos_Secundário_prof]]</f>
        <v>62676.331002825835</v>
      </c>
    </row>
    <row r="230" spans="1:25" x14ac:dyDescent="0.3">
      <c r="A230" s="76">
        <v>813</v>
      </c>
      <c r="B230" s="76" t="s">
        <v>350</v>
      </c>
      <c r="C230" s="76" t="s">
        <v>353</v>
      </c>
      <c r="D230" s="76" t="s">
        <v>321</v>
      </c>
      <c r="E230" s="76" t="s">
        <v>377</v>
      </c>
      <c r="F230" s="76" t="s">
        <v>321</v>
      </c>
      <c r="G230" s="76">
        <v>150</v>
      </c>
      <c r="H230" s="76" t="s">
        <v>378</v>
      </c>
      <c r="I230" s="76" t="s">
        <v>389</v>
      </c>
      <c r="J230" s="118">
        <v>0</v>
      </c>
      <c r="K230" s="119">
        <v>0</v>
      </c>
      <c r="L230" s="120">
        <f>Tabela14[[#This Row],[COF_MUN]]+Tabela14[[#This Row],[COF_NUTSIII]]</f>
        <v>0</v>
      </c>
      <c r="M230" s="129">
        <v>3112</v>
      </c>
      <c r="N230" s="129">
        <v>494</v>
      </c>
      <c r="O230" s="129">
        <v>369</v>
      </c>
      <c r="P230" s="130">
        <f>Tabela14[[#This Row],[TtAlunos_Básico]]+Tabela14[[#This Row],[TtAlunos_Secundário_CCH]]+Tabela14[[#This Row],[TtAlunos_Secundário_prof]]</f>
        <v>3975</v>
      </c>
      <c r="Q230" s="118">
        <f>Tabela14[[#This Row],[COF_MUN]]/Tabela14[[#This Row],[Total de Alunos]]*Tabela14[[#This Row],[TtAlunos_Básico]]</f>
        <v>0</v>
      </c>
      <c r="R230" s="119">
        <f>Tabela14[[#This Row],[COF_NUTSIII]]/Tabela14[[#This Row],[Total de Alunos]]*Tabela14[[#This Row],[TtAlunos_Básico]]</f>
        <v>0</v>
      </c>
      <c r="S230" s="120">
        <f>Tabela14[[#This Row],[COF_NUTSIII+MUN]]/Tabela14[[#This Row],[Total de Alunos]]*Tabela14[[#This Row],[TtAlunos_Básico]]</f>
        <v>0</v>
      </c>
      <c r="T230" s="119">
        <f>Tabela14[[#This Row],[COF_MUN]]/Tabela14[[#This Row],[Total de Alunos]]*Tabela14[[#This Row],[TtAlunos_Secundário_CCH]]</f>
        <v>0</v>
      </c>
      <c r="U230" s="119">
        <f>Tabela14[[#This Row],[COF_NUTSIII]]/Tabela14[[#This Row],[Total de Alunos]]*Tabela14[[#This Row],[TtAlunos_Secundário_CCH]]</f>
        <v>0</v>
      </c>
      <c r="V230" s="120">
        <f>Tabela14[[#This Row],[COF_NUTSIII+MUN]]/Tabela14[[#This Row],[Total de Alunos]]*Tabela14[[#This Row],[TtAlunos_Secundário_CCH]]</f>
        <v>0</v>
      </c>
      <c r="W230" s="119">
        <f>Tabela14[[#This Row],[COF_MUN]]/Tabela14[[#This Row],[Total de Alunos]]*Tabela14[[#This Row],[TtAlunos_Secundário_prof]]</f>
        <v>0</v>
      </c>
      <c r="X230" s="119">
        <f>Tabela14[[#This Row],[COF_NUTSIII]]/Tabela14[[#This Row],[Total de Alunos]]*Tabela14[[#This Row],[TtAlunos_Secundário_prof]]</f>
        <v>0</v>
      </c>
      <c r="Y230" s="120">
        <f>Tabela14[[#This Row],[COF_NUTSIII+MUN]]/Tabela14[[#This Row],[Total de Alunos]]*Tabela14[[#This Row],[TtAlunos_Secundário_prof]]</f>
        <v>0</v>
      </c>
    </row>
    <row r="231" spans="1:25" x14ac:dyDescent="0.3">
      <c r="A231" s="76">
        <v>1513</v>
      </c>
      <c r="B231" s="76" t="s">
        <v>350</v>
      </c>
      <c r="C231" s="76" t="s">
        <v>353</v>
      </c>
      <c r="D231" s="76" t="s">
        <v>354</v>
      </c>
      <c r="E231" s="76" t="s">
        <v>355</v>
      </c>
      <c r="F231" s="76" t="s">
        <v>320</v>
      </c>
      <c r="G231" s="76">
        <v>181</v>
      </c>
      <c r="H231" s="76" t="s">
        <v>370</v>
      </c>
      <c r="I231" s="76" t="s">
        <v>376</v>
      </c>
      <c r="J231" s="118">
        <v>308849.32</v>
      </c>
      <c r="K231" s="119">
        <v>0</v>
      </c>
      <c r="L231" s="120">
        <f>Tabela14[[#This Row],[COF_MUN]]+Tabela14[[#This Row],[COF_NUTSIII]]</f>
        <v>308849.32</v>
      </c>
      <c r="M231" s="129">
        <v>1397</v>
      </c>
      <c r="N231" s="129">
        <v>207</v>
      </c>
      <c r="O231" s="129">
        <v>280</v>
      </c>
      <c r="P231" s="130">
        <f>Tabela14[[#This Row],[TtAlunos_Básico]]+Tabela14[[#This Row],[TtAlunos_Secundário_CCH]]+Tabela14[[#This Row],[TtAlunos_Secundário_prof]]</f>
        <v>1884</v>
      </c>
      <c r="Q231" s="118">
        <f>Tabela14[[#This Row],[COF_MUN]]/Tabela14[[#This Row],[Total de Alunos]]*Tabela14[[#This Row],[TtAlunos_Básico]]</f>
        <v>229014.0658386412</v>
      </c>
      <c r="R231" s="119">
        <f>Tabela14[[#This Row],[COF_NUTSIII]]/Tabela14[[#This Row],[Total de Alunos]]*Tabela14[[#This Row],[TtAlunos_Básico]]</f>
        <v>0</v>
      </c>
      <c r="S231" s="120">
        <f>Tabela14[[#This Row],[COF_NUTSIII+MUN]]/Tabela14[[#This Row],[Total de Alunos]]*Tabela14[[#This Row],[TtAlunos_Básico]]</f>
        <v>229014.0658386412</v>
      </c>
      <c r="T231" s="119">
        <f>Tabela14[[#This Row],[COF_MUN]]/Tabela14[[#This Row],[Total de Alunos]]*Tabela14[[#This Row],[TtAlunos_Secundário_CCH]]</f>
        <v>33934.081337579621</v>
      </c>
      <c r="U231" s="119">
        <f>Tabela14[[#This Row],[COF_NUTSIII]]/Tabela14[[#This Row],[Total de Alunos]]*Tabela14[[#This Row],[TtAlunos_Secundário_CCH]]</f>
        <v>0</v>
      </c>
      <c r="V231" s="120">
        <f>Tabela14[[#This Row],[COF_NUTSIII+MUN]]/Tabela14[[#This Row],[Total de Alunos]]*Tabela14[[#This Row],[TtAlunos_Secundário_CCH]]</f>
        <v>33934.081337579621</v>
      </c>
      <c r="W231" s="119">
        <f>Tabela14[[#This Row],[COF_MUN]]/Tabela14[[#This Row],[Total de Alunos]]*Tabela14[[#This Row],[TtAlunos_Secundário_prof]]</f>
        <v>45901.17282377919</v>
      </c>
      <c r="X231" s="119">
        <f>Tabela14[[#This Row],[COF_NUTSIII]]/Tabela14[[#This Row],[Total de Alunos]]*Tabela14[[#This Row],[TtAlunos_Secundário_prof]]</f>
        <v>0</v>
      </c>
      <c r="Y231" s="120">
        <f>Tabela14[[#This Row],[COF_NUTSIII+MUN]]/Tabela14[[#This Row],[Total de Alunos]]*Tabela14[[#This Row],[TtAlunos_Secundário_prof]]</f>
        <v>45901.17282377919</v>
      </c>
    </row>
    <row r="232" spans="1:25" x14ac:dyDescent="0.3">
      <c r="A232" s="76">
        <v>1111</v>
      </c>
      <c r="B232" s="76" t="s">
        <v>350</v>
      </c>
      <c r="C232" s="76" t="s">
        <v>353</v>
      </c>
      <c r="D232" s="76" t="s">
        <v>427</v>
      </c>
      <c r="E232" s="76" t="s">
        <v>428</v>
      </c>
      <c r="F232" s="76" t="s">
        <v>324</v>
      </c>
      <c r="G232" s="76">
        <v>170</v>
      </c>
      <c r="H232" s="76" t="s">
        <v>427</v>
      </c>
      <c r="I232" s="76" t="s">
        <v>443</v>
      </c>
      <c r="J232" s="118">
        <v>976891.73</v>
      </c>
      <c r="K232" s="119">
        <v>0</v>
      </c>
      <c r="L232" s="120">
        <f>Tabela14[[#This Row],[COF_MUN]]+Tabela14[[#This Row],[COF_NUTSIII]]</f>
        <v>976891.73</v>
      </c>
      <c r="M232" s="129">
        <v>35046</v>
      </c>
      <c r="N232" s="129">
        <v>7052</v>
      </c>
      <c r="O232" s="129">
        <v>2825</v>
      </c>
      <c r="P232" s="130">
        <f>Tabela14[[#This Row],[TtAlunos_Básico]]+Tabela14[[#This Row],[TtAlunos_Secundário_CCH]]+Tabela14[[#This Row],[TtAlunos_Secundário_prof]]</f>
        <v>44923</v>
      </c>
      <c r="Q232" s="118">
        <f>Tabela14[[#This Row],[COF_MUN]]/Tabela14[[#This Row],[Total de Alunos]]*Tabela14[[#This Row],[TtAlunos_Básico]]</f>
        <v>762107.32964361249</v>
      </c>
      <c r="R232" s="119">
        <f>Tabela14[[#This Row],[COF_NUTSIII]]/Tabela14[[#This Row],[Total de Alunos]]*Tabela14[[#This Row],[TtAlunos_Básico]]</f>
        <v>0</v>
      </c>
      <c r="S232" s="120">
        <f>Tabela14[[#This Row],[COF_NUTSIII+MUN]]/Tabela14[[#This Row],[Total de Alunos]]*Tabela14[[#This Row],[TtAlunos_Básico]]</f>
        <v>762107.32964361249</v>
      </c>
      <c r="T232" s="119">
        <f>Tabela14[[#This Row],[COF_MUN]]/Tabela14[[#This Row],[Total de Alunos]]*Tabela14[[#This Row],[TtAlunos_Secundário_CCH]]</f>
        <v>153352.19108162858</v>
      </c>
      <c r="U232" s="119">
        <f>Tabela14[[#This Row],[COF_NUTSIII]]/Tabela14[[#This Row],[Total de Alunos]]*Tabela14[[#This Row],[TtAlunos_Secundário_CCH]]</f>
        <v>0</v>
      </c>
      <c r="V232" s="120">
        <f>Tabela14[[#This Row],[COF_NUTSIII+MUN]]/Tabela14[[#This Row],[Total de Alunos]]*Tabela14[[#This Row],[TtAlunos_Secundário_CCH]]</f>
        <v>153352.19108162858</v>
      </c>
      <c r="W232" s="119">
        <f>Tabela14[[#This Row],[COF_MUN]]/Tabela14[[#This Row],[Total de Alunos]]*Tabela14[[#This Row],[TtAlunos_Secundário_prof]]</f>
        <v>61432.209274759036</v>
      </c>
      <c r="X232" s="119">
        <f>Tabela14[[#This Row],[COF_NUTSIII]]/Tabela14[[#This Row],[Total de Alunos]]*Tabela14[[#This Row],[TtAlunos_Secundário_prof]]</f>
        <v>0</v>
      </c>
      <c r="Y232" s="120">
        <f>Tabela14[[#This Row],[COF_NUTSIII+MUN]]/Tabela14[[#This Row],[Total de Alunos]]*Tabela14[[#This Row],[TtAlunos_Secundário_prof]]</f>
        <v>61432.209274759036</v>
      </c>
    </row>
    <row r="233" spans="1:25" x14ac:dyDescent="0.3">
      <c r="A233" s="76">
        <v>1112</v>
      </c>
      <c r="B233" s="76" t="s">
        <v>350</v>
      </c>
      <c r="C233" s="76" t="s">
        <v>353</v>
      </c>
      <c r="D233" s="76" t="s">
        <v>484</v>
      </c>
      <c r="E233" s="76" t="s">
        <v>485</v>
      </c>
      <c r="F233" s="76" t="s">
        <v>334</v>
      </c>
      <c r="G233" s="76" t="s">
        <v>302</v>
      </c>
      <c r="H233" s="76" t="s">
        <v>427</v>
      </c>
      <c r="I233" s="76" t="s">
        <v>567</v>
      </c>
      <c r="J233" s="118">
        <v>0</v>
      </c>
      <c r="K233" s="119">
        <v>313016.76416666666</v>
      </c>
      <c r="L233" s="120">
        <f>Tabela14[[#This Row],[COF_MUN]]+Tabela14[[#This Row],[COF_NUTSIII]]</f>
        <v>313016.76416666666</v>
      </c>
      <c r="M233" s="129">
        <v>1007</v>
      </c>
      <c r="N233" s="129">
        <v>180</v>
      </c>
      <c r="O233" s="129">
        <v>51</v>
      </c>
      <c r="P233" s="130">
        <f>Tabela14[[#This Row],[TtAlunos_Básico]]+Tabela14[[#This Row],[TtAlunos_Secundário_CCH]]+Tabela14[[#This Row],[TtAlunos_Secundário_prof]]</f>
        <v>1238</v>
      </c>
      <c r="Q233" s="118">
        <f>Tabela14[[#This Row],[COF_MUN]]/Tabela14[[#This Row],[Total de Alunos]]*Tabela14[[#This Row],[TtAlunos_Básico]]</f>
        <v>0</v>
      </c>
      <c r="R233" s="119">
        <f>Tabela14[[#This Row],[COF_NUTSIII]]/Tabela14[[#This Row],[Total de Alunos]]*Tabela14[[#This Row],[TtAlunos_Básico]]</f>
        <v>254610.56665253095</v>
      </c>
      <c r="S233" s="120">
        <f>Tabela14[[#This Row],[COF_NUTSIII+MUN]]/Tabela14[[#This Row],[Total de Alunos]]*Tabela14[[#This Row],[TtAlunos_Básico]]</f>
        <v>254610.56665253095</v>
      </c>
      <c r="T233" s="119">
        <f>Tabela14[[#This Row],[COF_MUN]]/Tabela14[[#This Row],[Total de Alunos]]*Tabela14[[#This Row],[TtAlunos_Secundário_CCH]]</f>
        <v>0</v>
      </c>
      <c r="U233" s="119">
        <f>Tabela14[[#This Row],[COF_NUTSIII]]/Tabela14[[#This Row],[Total de Alunos]]*Tabela14[[#This Row],[TtAlunos_Secundário_CCH]]</f>
        <v>45511.322738287556</v>
      </c>
      <c r="V233" s="120">
        <f>Tabela14[[#This Row],[COF_NUTSIII+MUN]]/Tabela14[[#This Row],[Total de Alunos]]*Tabela14[[#This Row],[TtAlunos_Secundário_CCH]]</f>
        <v>45511.322738287556</v>
      </c>
      <c r="W233" s="119">
        <f>Tabela14[[#This Row],[COF_MUN]]/Tabela14[[#This Row],[Total de Alunos]]*Tabela14[[#This Row],[TtAlunos_Secundário_prof]]</f>
        <v>0</v>
      </c>
      <c r="X233" s="119">
        <f>Tabela14[[#This Row],[COF_NUTSIII]]/Tabela14[[#This Row],[Total de Alunos]]*Tabela14[[#This Row],[TtAlunos_Secundário_prof]]</f>
        <v>12894.874775848142</v>
      </c>
      <c r="Y233" s="120">
        <f>Tabela14[[#This Row],[COF_NUTSIII+MUN]]/Tabela14[[#This Row],[Total de Alunos]]*Tabela14[[#This Row],[TtAlunos_Secundário_prof]]</f>
        <v>12894.874775848142</v>
      </c>
    </row>
    <row r="234" spans="1:25" x14ac:dyDescent="0.3">
      <c r="A234" s="76">
        <v>615</v>
      </c>
      <c r="B234" s="76" t="s">
        <v>350</v>
      </c>
      <c r="C234" s="76" t="s">
        <v>353</v>
      </c>
      <c r="D234" s="76" t="s">
        <v>484</v>
      </c>
      <c r="E234" s="76" t="s">
        <v>485</v>
      </c>
      <c r="F234" s="76" t="s">
        <v>336</v>
      </c>
      <c r="G234" s="76" t="s">
        <v>314</v>
      </c>
      <c r="H234" s="76" t="s">
        <v>579</v>
      </c>
      <c r="I234" s="76" t="s">
        <v>595</v>
      </c>
      <c r="J234" s="118">
        <v>0</v>
      </c>
      <c r="K234" s="119">
        <v>331258.91315789474</v>
      </c>
      <c r="L234" s="120">
        <f>Tabela14[[#This Row],[COF_MUN]]+Tabela14[[#This Row],[COF_NUTSIII]]</f>
        <v>331258.91315789474</v>
      </c>
      <c r="M234" s="129">
        <v>1206</v>
      </c>
      <c r="N234" s="129">
        <v>255</v>
      </c>
      <c r="O234" s="129">
        <v>82</v>
      </c>
      <c r="P234" s="130">
        <f>Tabela14[[#This Row],[TtAlunos_Básico]]+Tabela14[[#This Row],[TtAlunos_Secundário_CCH]]+Tabela14[[#This Row],[TtAlunos_Secundário_prof]]</f>
        <v>1543</v>
      </c>
      <c r="Q234" s="118">
        <f>Tabela14[[#This Row],[COF_MUN]]/Tabela14[[#This Row],[Total de Alunos]]*Tabela14[[#This Row],[TtAlunos_Básico]]</f>
        <v>0</v>
      </c>
      <c r="R234" s="119">
        <f>Tabela14[[#This Row],[COF_NUTSIII]]/Tabela14[[#This Row],[Total de Alunos]]*Tabela14[[#This Row],[TtAlunos_Básico]]</f>
        <v>258910.07729644916</v>
      </c>
      <c r="S234" s="120">
        <f>Tabela14[[#This Row],[COF_NUTSIII+MUN]]/Tabela14[[#This Row],[Total de Alunos]]*Tabela14[[#This Row],[TtAlunos_Básico]]</f>
        <v>258910.07729644916</v>
      </c>
      <c r="T234" s="119">
        <f>Tabela14[[#This Row],[COF_MUN]]/Tabela14[[#This Row],[Total de Alunos]]*Tabela14[[#This Row],[TtAlunos_Secundário_CCH]]</f>
        <v>0</v>
      </c>
      <c r="U234" s="119">
        <f>Tabela14[[#This Row],[COF_NUTSIII]]/Tabela14[[#This Row],[Total de Alunos]]*Tabela14[[#This Row],[TtAlunos_Secundário_CCH]]</f>
        <v>54744.668085070094</v>
      </c>
      <c r="V234" s="120">
        <f>Tabela14[[#This Row],[COF_NUTSIII+MUN]]/Tabela14[[#This Row],[Total de Alunos]]*Tabela14[[#This Row],[TtAlunos_Secundário_CCH]]</f>
        <v>54744.668085070094</v>
      </c>
      <c r="W234" s="119">
        <f>Tabela14[[#This Row],[COF_MUN]]/Tabela14[[#This Row],[Total de Alunos]]*Tabela14[[#This Row],[TtAlunos_Secundário_prof]]</f>
        <v>0</v>
      </c>
      <c r="X234" s="119">
        <f>Tabela14[[#This Row],[COF_NUTSIII]]/Tabela14[[#This Row],[Total de Alunos]]*Tabela14[[#This Row],[TtAlunos_Secundário_prof]]</f>
        <v>17604.167776375481</v>
      </c>
      <c r="Y234" s="120">
        <f>Tabela14[[#This Row],[COF_NUTSIII+MUN]]/Tabela14[[#This Row],[Total de Alunos]]*Tabela14[[#This Row],[TtAlunos_Secundário_prof]]</f>
        <v>17604.167776375481</v>
      </c>
    </row>
    <row r="235" spans="1:25" x14ac:dyDescent="0.3">
      <c r="A235" s="76">
        <v>1215</v>
      </c>
      <c r="B235" s="76" t="s">
        <v>350</v>
      </c>
      <c r="C235" s="76" t="s">
        <v>353</v>
      </c>
      <c r="D235" s="76" t="s">
        <v>354</v>
      </c>
      <c r="E235" s="76" t="s">
        <v>355</v>
      </c>
      <c r="F235" s="76" t="s">
        <v>322</v>
      </c>
      <c r="G235" s="76">
        <v>186</v>
      </c>
      <c r="H235" s="76" t="s">
        <v>393</v>
      </c>
      <c r="I235" s="76" t="s">
        <v>407</v>
      </c>
      <c r="J235" s="118">
        <v>0</v>
      </c>
      <c r="K235" s="119">
        <v>30017.989999999998</v>
      </c>
      <c r="L235" s="120">
        <f>Tabela14[[#This Row],[COF_MUN]]+Tabela14[[#This Row],[COF_NUTSIII]]</f>
        <v>30017.989999999998</v>
      </c>
      <c r="M235" s="129">
        <v>341</v>
      </c>
      <c r="N235" s="129"/>
      <c r="O235" s="129">
        <v>131</v>
      </c>
      <c r="P235" s="130">
        <f>Tabela14[[#This Row],[TtAlunos_Básico]]+Tabela14[[#This Row],[TtAlunos_Secundário_CCH]]+Tabela14[[#This Row],[TtAlunos_Secundário_prof]]</f>
        <v>472</v>
      </c>
      <c r="Q235" s="118">
        <f>Tabela14[[#This Row],[COF_MUN]]/Tabela14[[#This Row],[Total de Alunos]]*Tabela14[[#This Row],[TtAlunos_Básico]]</f>
        <v>0</v>
      </c>
      <c r="R235" s="119">
        <f>Tabela14[[#This Row],[COF_NUTSIII]]/Tabela14[[#This Row],[Total de Alunos]]*Tabela14[[#This Row],[TtAlunos_Básico]]</f>
        <v>21686.725826271184</v>
      </c>
      <c r="S235" s="120">
        <f>Tabela14[[#This Row],[COF_NUTSIII+MUN]]/Tabela14[[#This Row],[Total de Alunos]]*Tabela14[[#This Row],[TtAlunos_Básico]]</f>
        <v>21686.725826271184</v>
      </c>
      <c r="T235" s="119">
        <f>Tabela14[[#This Row],[COF_MUN]]/Tabela14[[#This Row],[Total de Alunos]]*Tabela14[[#This Row],[TtAlunos_Secundário_CCH]]</f>
        <v>0</v>
      </c>
      <c r="U235" s="119">
        <f>Tabela14[[#This Row],[COF_NUTSIII]]/Tabela14[[#This Row],[Total de Alunos]]*Tabela14[[#This Row],[TtAlunos_Secundário_CCH]]</f>
        <v>0</v>
      </c>
      <c r="V235" s="120">
        <f>Tabela14[[#This Row],[COF_NUTSIII+MUN]]/Tabela14[[#This Row],[Total de Alunos]]*Tabela14[[#This Row],[TtAlunos_Secundário_CCH]]</f>
        <v>0</v>
      </c>
      <c r="W235" s="119">
        <f>Tabela14[[#This Row],[COF_MUN]]/Tabela14[[#This Row],[Total de Alunos]]*Tabela14[[#This Row],[TtAlunos_Secundário_prof]]</f>
        <v>0</v>
      </c>
      <c r="X235" s="119">
        <f>Tabela14[[#This Row],[COF_NUTSIII]]/Tabela14[[#This Row],[Total de Alunos]]*Tabela14[[#This Row],[TtAlunos_Secundário_prof]]</f>
        <v>8331.2641737288122</v>
      </c>
      <c r="Y235" s="120">
        <f>Tabela14[[#This Row],[COF_NUTSIII+MUN]]/Tabela14[[#This Row],[Total de Alunos]]*Tabela14[[#This Row],[TtAlunos_Secundário_prof]]</f>
        <v>8331.2641737288122</v>
      </c>
    </row>
    <row r="236" spans="1:25" x14ac:dyDescent="0.3">
      <c r="A236" s="76">
        <v>616</v>
      </c>
      <c r="B236" s="76" t="s">
        <v>350</v>
      </c>
      <c r="C236" s="76" t="s">
        <v>353</v>
      </c>
      <c r="D236" s="76" t="s">
        <v>484</v>
      </c>
      <c r="E236" s="76" t="s">
        <v>485</v>
      </c>
      <c r="F236" s="76" t="s">
        <v>336</v>
      </c>
      <c r="G236" s="76" t="s">
        <v>314</v>
      </c>
      <c r="H236" s="76" t="s">
        <v>579</v>
      </c>
      <c r="I236" s="76" t="s">
        <v>596</v>
      </c>
      <c r="J236" s="118">
        <v>0</v>
      </c>
      <c r="K236" s="119">
        <v>331258.91315789474</v>
      </c>
      <c r="L236" s="120">
        <f>Tabela14[[#This Row],[COF_MUN]]+Tabela14[[#This Row],[COF_NUTSIII]]</f>
        <v>331258.91315789474</v>
      </c>
      <c r="M236" s="129">
        <v>761</v>
      </c>
      <c r="N236" s="129">
        <v>153</v>
      </c>
      <c r="O236" s="129">
        <v>136</v>
      </c>
      <c r="P236" s="130">
        <f>Tabela14[[#This Row],[TtAlunos_Básico]]+Tabela14[[#This Row],[TtAlunos_Secundário_CCH]]+Tabela14[[#This Row],[TtAlunos_Secundário_prof]]</f>
        <v>1050</v>
      </c>
      <c r="Q236" s="118">
        <f>Tabela14[[#This Row],[COF_MUN]]/Tabela14[[#This Row],[Total de Alunos]]*Tabela14[[#This Row],[TtAlunos_Básico]]</f>
        <v>0</v>
      </c>
      <c r="R236" s="119">
        <f>Tabela14[[#This Row],[COF_NUTSIII]]/Tabela14[[#This Row],[Total de Alunos]]*Tabela14[[#This Row],[TtAlunos_Básico]]</f>
        <v>240083.84086967417</v>
      </c>
      <c r="S236" s="120">
        <f>Tabela14[[#This Row],[COF_NUTSIII+MUN]]/Tabela14[[#This Row],[Total de Alunos]]*Tabela14[[#This Row],[TtAlunos_Básico]]</f>
        <v>240083.84086967417</v>
      </c>
      <c r="T236" s="119">
        <f>Tabela14[[#This Row],[COF_MUN]]/Tabela14[[#This Row],[Total de Alunos]]*Tabela14[[#This Row],[TtAlunos_Secundário_CCH]]</f>
        <v>0</v>
      </c>
      <c r="U236" s="119">
        <f>Tabela14[[#This Row],[COF_NUTSIII]]/Tabela14[[#This Row],[Total de Alunos]]*Tabela14[[#This Row],[TtAlunos_Secundário_CCH]]</f>
        <v>48269.155917293232</v>
      </c>
      <c r="V236" s="120">
        <f>Tabela14[[#This Row],[COF_NUTSIII+MUN]]/Tabela14[[#This Row],[Total de Alunos]]*Tabela14[[#This Row],[TtAlunos_Secundário_CCH]]</f>
        <v>48269.155917293232</v>
      </c>
      <c r="W236" s="119">
        <f>Tabela14[[#This Row],[COF_MUN]]/Tabela14[[#This Row],[Total de Alunos]]*Tabela14[[#This Row],[TtAlunos_Secundário_prof]]</f>
        <v>0</v>
      </c>
      <c r="X236" s="119">
        <f>Tabela14[[#This Row],[COF_NUTSIII]]/Tabela14[[#This Row],[Total de Alunos]]*Tabela14[[#This Row],[TtAlunos_Secundário_prof]]</f>
        <v>42905.91637092732</v>
      </c>
      <c r="Y236" s="120">
        <f>Tabela14[[#This Row],[COF_NUTSIII+MUN]]/Tabela14[[#This Row],[Total de Alunos]]*Tabela14[[#This Row],[TtAlunos_Secundário_prof]]</f>
        <v>42905.91637092732</v>
      </c>
    </row>
    <row r="237" spans="1:25" x14ac:dyDescent="0.3">
      <c r="A237" s="76">
        <v>1819</v>
      </c>
      <c r="B237" s="76" t="s">
        <v>350</v>
      </c>
      <c r="C237" s="76" t="s">
        <v>353</v>
      </c>
      <c r="D237" s="76" t="s">
        <v>408</v>
      </c>
      <c r="E237" s="76" t="s">
        <v>409</v>
      </c>
      <c r="F237" s="76" t="s">
        <v>331</v>
      </c>
      <c r="G237" s="76" t="s">
        <v>301</v>
      </c>
      <c r="H237" s="76" t="s">
        <v>513</v>
      </c>
      <c r="I237" s="76" t="s">
        <v>528</v>
      </c>
      <c r="J237" s="118">
        <v>260384.58</v>
      </c>
      <c r="K237" s="119">
        <v>11835.449999999999</v>
      </c>
      <c r="L237" s="120">
        <f>Tabela14[[#This Row],[COF_MUN]]+Tabela14[[#This Row],[COF_NUTSIII]]</f>
        <v>272220.02999999997</v>
      </c>
      <c r="M237" s="129">
        <v>289</v>
      </c>
      <c r="N237" s="129">
        <v>63</v>
      </c>
      <c r="O237" s="129">
        <v>0</v>
      </c>
      <c r="P237" s="130">
        <f>Tabela14[[#This Row],[TtAlunos_Básico]]+Tabela14[[#This Row],[TtAlunos_Secundário_CCH]]+Tabela14[[#This Row],[TtAlunos_Secundário_prof]]</f>
        <v>352</v>
      </c>
      <c r="Q237" s="118">
        <f>Tabela14[[#This Row],[COF_MUN]]/Tabela14[[#This Row],[Total de Alunos]]*Tabela14[[#This Row],[TtAlunos_Básico]]</f>
        <v>213781.65801136364</v>
      </c>
      <c r="R237" s="119">
        <f>Tabela14[[#This Row],[COF_NUTSIII]]/Tabela14[[#This Row],[Total de Alunos]]*Tabela14[[#This Row],[TtAlunos_Básico]]</f>
        <v>9717.1734374999978</v>
      </c>
      <c r="S237" s="120">
        <f>Tabela14[[#This Row],[COF_NUTSIII+MUN]]/Tabela14[[#This Row],[Total de Alunos]]*Tabela14[[#This Row],[TtAlunos_Básico]]</f>
        <v>223498.83144886361</v>
      </c>
      <c r="T237" s="119">
        <f>Tabela14[[#This Row],[COF_MUN]]/Tabela14[[#This Row],[Total de Alunos]]*Tabela14[[#This Row],[TtAlunos_Secundário_CCH]]</f>
        <v>46602.921988636364</v>
      </c>
      <c r="U237" s="119">
        <f>Tabela14[[#This Row],[COF_NUTSIII]]/Tabela14[[#This Row],[Total de Alunos]]*Tabela14[[#This Row],[TtAlunos_Secundário_CCH]]</f>
        <v>2118.2765624999997</v>
      </c>
      <c r="V237" s="120">
        <f>Tabela14[[#This Row],[COF_NUTSIII+MUN]]/Tabela14[[#This Row],[Total de Alunos]]*Tabela14[[#This Row],[TtAlunos_Secundário_CCH]]</f>
        <v>48721.19855113636</v>
      </c>
      <c r="W237" s="119">
        <f>Tabela14[[#This Row],[COF_MUN]]/Tabela14[[#This Row],[Total de Alunos]]*Tabela14[[#This Row],[TtAlunos_Secundário_prof]]</f>
        <v>0</v>
      </c>
      <c r="X237" s="119">
        <f>Tabela14[[#This Row],[COF_NUTSIII]]/Tabela14[[#This Row],[Total de Alunos]]*Tabela14[[#This Row],[TtAlunos_Secundário_prof]]</f>
        <v>0</v>
      </c>
      <c r="Y237" s="120">
        <f>Tabela14[[#This Row],[COF_NUTSIII+MUN]]/Tabela14[[#This Row],[Total de Alunos]]*Tabela14[[#This Row],[TtAlunos_Secundário_prof]]</f>
        <v>0</v>
      </c>
    </row>
    <row r="238" spans="1:25" x14ac:dyDescent="0.3">
      <c r="A238" s="76">
        <v>1820</v>
      </c>
      <c r="B238" s="76" t="s">
        <v>350</v>
      </c>
      <c r="C238" s="76" t="s">
        <v>353</v>
      </c>
      <c r="D238" s="76" t="s">
        <v>408</v>
      </c>
      <c r="E238" s="76" t="s">
        <v>409</v>
      </c>
      <c r="F238" s="76" t="s">
        <v>331</v>
      </c>
      <c r="G238" s="76" t="s">
        <v>301</v>
      </c>
      <c r="H238" s="76" t="s">
        <v>513</v>
      </c>
      <c r="I238" s="76" t="s">
        <v>529</v>
      </c>
      <c r="J238" s="118">
        <v>271538.51</v>
      </c>
      <c r="K238" s="119">
        <v>11835.449999999999</v>
      </c>
      <c r="L238" s="120">
        <f>Tabela14[[#This Row],[COF_MUN]]+Tabela14[[#This Row],[COF_NUTSIII]]</f>
        <v>283373.96000000002</v>
      </c>
      <c r="M238" s="129">
        <v>594</v>
      </c>
      <c r="N238" s="129">
        <v>112</v>
      </c>
      <c r="O238" s="129">
        <v>35</v>
      </c>
      <c r="P238" s="130">
        <f>Tabela14[[#This Row],[TtAlunos_Básico]]+Tabela14[[#This Row],[TtAlunos_Secundário_CCH]]+Tabela14[[#This Row],[TtAlunos_Secundário_prof]]</f>
        <v>741</v>
      </c>
      <c r="Q238" s="118">
        <f>Tabela14[[#This Row],[COF_MUN]]/Tabela14[[#This Row],[Total de Alunos]]*Tabela14[[#This Row],[TtAlunos_Básico]]</f>
        <v>217670.5464777328</v>
      </c>
      <c r="R238" s="119">
        <f>Tabela14[[#This Row],[COF_NUTSIII]]/Tabela14[[#This Row],[Total de Alunos]]*Tabela14[[#This Row],[TtAlunos_Básico]]</f>
        <v>9487.5267206477729</v>
      </c>
      <c r="S238" s="120">
        <f>Tabela14[[#This Row],[COF_NUTSIII+MUN]]/Tabela14[[#This Row],[Total de Alunos]]*Tabela14[[#This Row],[TtAlunos_Básico]]</f>
        <v>227158.07319838059</v>
      </c>
      <c r="T238" s="119">
        <f>Tabela14[[#This Row],[COF_MUN]]/Tabela14[[#This Row],[Total de Alunos]]*Tabela14[[#This Row],[TtAlunos_Secundário_CCH]]</f>
        <v>41042.257921727396</v>
      </c>
      <c r="U238" s="119">
        <f>Tabela14[[#This Row],[COF_NUTSIII]]/Tabela14[[#This Row],[Total de Alunos]]*Tabela14[[#This Row],[TtAlunos_Secundário_CCH]]</f>
        <v>1788.8939271255058</v>
      </c>
      <c r="V238" s="120">
        <f>Tabela14[[#This Row],[COF_NUTSIII+MUN]]/Tabela14[[#This Row],[Total de Alunos]]*Tabela14[[#This Row],[TtAlunos_Secundário_CCH]]</f>
        <v>42831.151848852904</v>
      </c>
      <c r="W238" s="119">
        <f>Tabela14[[#This Row],[COF_MUN]]/Tabela14[[#This Row],[Total de Alunos]]*Tabela14[[#This Row],[TtAlunos_Secundário_prof]]</f>
        <v>12825.705600539812</v>
      </c>
      <c r="X238" s="119">
        <f>Tabela14[[#This Row],[COF_NUTSIII]]/Tabela14[[#This Row],[Total de Alunos]]*Tabela14[[#This Row],[TtAlunos_Secundário_prof]]</f>
        <v>559.02935222672056</v>
      </c>
      <c r="Y238" s="120">
        <f>Tabela14[[#This Row],[COF_NUTSIII+MUN]]/Tabela14[[#This Row],[Total de Alunos]]*Tabela14[[#This Row],[TtAlunos_Secundário_prof]]</f>
        <v>13384.734952766534</v>
      </c>
    </row>
    <row r="239" spans="1:25" x14ac:dyDescent="0.3">
      <c r="A239" s="76">
        <v>814</v>
      </c>
      <c r="B239" s="76" t="s">
        <v>350</v>
      </c>
      <c r="C239" s="76" t="s">
        <v>353</v>
      </c>
      <c r="D239" s="76" t="s">
        <v>321</v>
      </c>
      <c r="E239" s="76" t="s">
        <v>377</v>
      </c>
      <c r="F239" s="76" t="s">
        <v>321</v>
      </c>
      <c r="G239" s="76">
        <v>150</v>
      </c>
      <c r="H239" s="76" t="s">
        <v>378</v>
      </c>
      <c r="I239" s="76" t="s">
        <v>390</v>
      </c>
      <c r="J239" s="118">
        <v>0</v>
      </c>
      <c r="K239" s="119">
        <v>0</v>
      </c>
      <c r="L239" s="120">
        <f>Tabela14[[#This Row],[COF_MUN]]+Tabela14[[#This Row],[COF_NUTSIII]]</f>
        <v>0</v>
      </c>
      <c r="M239" s="129">
        <v>2148</v>
      </c>
      <c r="N239" s="129">
        <v>529</v>
      </c>
      <c r="O239" s="129">
        <v>217</v>
      </c>
      <c r="P239" s="130">
        <f>Tabela14[[#This Row],[TtAlunos_Básico]]+Tabela14[[#This Row],[TtAlunos_Secundário_CCH]]+Tabela14[[#This Row],[TtAlunos_Secundário_prof]]</f>
        <v>2894</v>
      </c>
      <c r="Q239" s="118">
        <f>Tabela14[[#This Row],[COF_MUN]]/Tabela14[[#This Row],[Total de Alunos]]*Tabela14[[#This Row],[TtAlunos_Básico]]</f>
        <v>0</v>
      </c>
      <c r="R239" s="119">
        <f>Tabela14[[#This Row],[COF_NUTSIII]]/Tabela14[[#This Row],[Total de Alunos]]*Tabela14[[#This Row],[TtAlunos_Básico]]</f>
        <v>0</v>
      </c>
      <c r="S239" s="120">
        <f>Tabela14[[#This Row],[COF_NUTSIII+MUN]]/Tabela14[[#This Row],[Total de Alunos]]*Tabela14[[#This Row],[TtAlunos_Básico]]</f>
        <v>0</v>
      </c>
      <c r="T239" s="119">
        <f>Tabela14[[#This Row],[COF_MUN]]/Tabela14[[#This Row],[Total de Alunos]]*Tabela14[[#This Row],[TtAlunos_Secundário_CCH]]</f>
        <v>0</v>
      </c>
      <c r="U239" s="119">
        <f>Tabela14[[#This Row],[COF_NUTSIII]]/Tabela14[[#This Row],[Total de Alunos]]*Tabela14[[#This Row],[TtAlunos_Secundário_CCH]]</f>
        <v>0</v>
      </c>
      <c r="V239" s="120">
        <f>Tabela14[[#This Row],[COF_NUTSIII+MUN]]/Tabela14[[#This Row],[Total de Alunos]]*Tabela14[[#This Row],[TtAlunos_Secundário_CCH]]</f>
        <v>0</v>
      </c>
      <c r="W239" s="119">
        <f>Tabela14[[#This Row],[COF_MUN]]/Tabela14[[#This Row],[Total de Alunos]]*Tabela14[[#This Row],[TtAlunos_Secundário_prof]]</f>
        <v>0</v>
      </c>
      <c r="X239" s="119">
        <f>Tabela14[[#This Row],[COF_NUTSIII]]/Tabela14[[#This Row],[Total de Alunos]]*Tabela14[[#This Row],[TtAlunos_Secundário_prof]]</f>
        <v>0</v>
      </c>
      <c r="Y239" s="120">
        <f>Tabela14[[#This Row],[COF_NUTSIII+MUN]]/Tabela14[[#This Row],[Total de Alunos]]*Tabela14[[#This Row],[TtAlunos_Secundário_prof]]</f>
        <v>0</v>
      </c>
    </row>
    <row r="240" spans="1:25" x14ac:dyDescent="0.3">
      <c r="A240" s="76">
        <v>310</v>
      </c>
      <c r="B240" s="76" t="s">
        <v>350</v>
      </c>
      <c r="C240" s="76" t="s">
        <v>353</v>
      </c>
      <c r="D240" s="76" t="s">
        <v>408</v>
      </c>
      <c r="E240" s="76" t="s">
        <v>409</v>
      </c>
      <c r="F240" s="76" t="s">
        <v>330</v>
      </c>
      <c r="G240" s="76">
        <v>112</v>
      </c>
      <c r="H240" s="76" t="s">
        <v>463</v>
      </c>
      <c r="I240" s="76" t="s">
        <v>510</v>
      </c>
      <c r="J240" s="118">
        <v>315393.01</v>
      </c>
      <c r="K240" s="119">
        <v>44429.640000000007</v>
      </c>
      <c r="L240" s="120">
        <f>Tabela14[[#This Row],[COF_MUN]]+Tabela14[[#This Row],[COF_NUTSIII]]</f>
        <v>359822.65</v>
      </c>
      <c r="M240" s="129">
        <v>478</v>
      </c>
      <c r="N240" s="129">
        <v>76</v>
      </c>
      <c r="O240" s="129"/>
      <c r="P240" s="130">
        <f>Tabela14[[#This Row],[TtAlunos_Básico]]+Tabela14[[#This Row],[TtAlunos_Secundário_CCH]]+Tabela14[[#This Row],[TtAlunos_Secundário_prof]]</f>
        <v>554</v>
      </c>
      <c r="Q240" s="118">
        <f>Tabela14[[#This Row],[COF_MUN]]/Tabela14[[#This Row],[Total de Alunos]]*Tabela14[[#This Row],[TtAlunos_Básico]]</f>
        <v>272126.09888086643</v>
      </c>
      <c r="R240" s="119">
        <f>Tabela14[[#This Row],[COF_NUTSIII]]/Tabela14[[#This Row],[Total de Alunos]]*Tabela14[[#This Row],[TtAlunos_Básico]]</f>
        <v>38334.599133574018</v>
      </c>
      <c r="S240" s="120">
        <f>Tabela14[[#This Row],[COF_NUTSIII+MUN]]/Tabela14[[#This Row],[Total de Alunos]]*Tabela14[[#This Row],[TtAlunos_Básico]]</f>
        <v>310460.69801444048</v>
      </c>
      <c r="T240" s="119">
        <f>Tabela14[[#This Row],[COF_MUN]]/Tabela14[[#This Row],[Total de Alunos]]*Tabela14[[#This Row],[TtAlunos_Secundário_CCH]]</f>
        <v>43266.911119133576</v>
      </c>
      <c r="U240" s="119">
        <f>Tabela14[[#This Row],[COF_NUTSIII]]/Tabela14[[#This Row],[Total de Alunos]]*Tabela14[[#This Row],[TtAlunos_Secundário_CCH]]</f>
        <v>6095.040866425994</v>
      </c>
      <c r="V240" s="120">
        <f>Tabela14[[#This Row],[COF_NUTSIII+MUN]]/Tabela14[[#This Row],[Total de Alunos]]*Tabela14[[#This Row],[TtAlunos_Secundário_CCH]]</f>
        <v>49361.951985559572</v>
      </c>
      <c r="W240" s="119">
        <f>Tabela14[[#This Row],[COF_MUN]]/Tabela14[[#This Row],[Total de Alunos]]*Tabela14[[#This Row],[TtAlunos_Secundário_prof]]</f>
        <v>0</v>
      </c>
      <c r="X240" s="119">
        <f>Tabela14[[#This Row],[COF_NUTSIII]]/Tabela14[[#This Row],[Total de Alunos]]*Tabela14[[#This Row],[TtAlunos_Secundário_prof]]</f>
        <v>0</v>
      </c>
      <c r="Y240" s="120">
        <f>Tabela14[[#This Row],[COF_NUTSIII+MUN]]/Tabela14[[#This Row],[Total de Alunos]]*Tabela14[[#This Row],[TtAlunos_Secundário_prof]]</f>
        <v>0</v>
      </c>
    </row>
    <row r="241" spans="1:25" x14ac:dyDescent="0.3">
      <c r="A241" s="76">
        <v>1418</v>
      </c>
      <c r="B241" s="76" t="s">
        <v>350</v>
      </c>
      <c r="C241" s="76" t="s">
        <v>353</v>
      </c>
      <c r="D241" s="76" t="s">
        <v>484</v>
      </c>
      <c r="E241" s="76" t="s">
        <v>485</v>
      </c>
      <c r="F241" s="76" t="s">
        <v>333</v>
      </c>
      <c r="G241" s="76" t="s">
        <v>308</v>
      </c>
      <c r="H241" s="76" t="s">
        <v>532</v>
      </c>
      <c r="I241" s="76" t="s">
        <v>552</v>
      </c>
      <c r="J241" s="118">
        <v>0</v>
      </c>
      <c r="K241" s="119">
        <v>292092.53769230773</v>
      </c>
      <c r="L241" s="120">
        <f>Tabela14[[#This Row],[COF_MUN]]+Tabela14[[#This Row],[COF_NUTSIII]]</f>
        <v>292092.53769230773</v>
      </c>
      <c r="M241" s="129">
        <v>2663</v>
      </c>
      <c r="N241" s="129">
        <v>822</v>
      </c>
      <c r="O241" s="129">
        <v>439</v>
      </c>
      <c r="P241" s="130">
        <f>Tabela14[[#This Row],[TtAlunos_Básico]]+Tabela14[[#This Row],[TtAlunos_Secundário_CCH]]+Tabela14[[#This Row],[TtAlunos_Secundário_prof]]</f>
        <v>3924</v>
      </c>
      <c r="Q241" s="118">
        <f>Tabela14[[#This Row],[COF_MUN]]/Tabela14[[#This Row],[Total de Alunos]]*Tabela14[[#This Row],[TtAlunos_Básico]]</f>
        <v>0</v>
      </c>
      <c r="R241" s="119">
        <f>Tabela14[[#This Row],[COF_NUTSIII]]/Tabela14[[#This Row],[Total de Alunos]]*Tabela14[[#This Row],[TtAlunos_Básico]]</f>
        <v>198226.91841860738</v>
      </c>
      <c r="S241" s="120">
        <f>Tabela14[[#This Row],[COF_NUTSIII+MUN]]/Tabela14[[#This Row],[Total de Alunos]]*Tabela14[[#This Row],[TtAlunos_Básico]]</f>
        <v>198226.91841860738</v>
      </c>
      <c r="T241" s="119">
        <f>Tabela14[[#This Row],[COF_MUN]]/Tabela14[[#This Row],[Total de Alunos]]*Tabela14[[#This Row],[TtAlunos_Secundário_CCH]]</f>
        <v>0</v>
      </c>
      <c r="U241" s="119">
        <f>Tabela14[[#This Row],[COF_NUTSIII]]/Tabela14[[#This Row],[Total de Alunos]]*Tabela14[[#This Row],[TtAlunos_Secundário_CCH]]</f>
        <v>61187.580525758647</v>
      </c>
      <c r="V241" s="120">
        <f>Tabela14[[#This Row],[COF_NUTSIII+MUN]]/Tabela14[[#This Row],[Total de Alunos]]*Tabela14[[#This Row],[TtAlunos_Secundário_CCH]]</f>
        <v>61187.580525758647</v>
      </c>
      <c r="W241" s="119">
        <f>Tabela14[[#This Row],[COF_MUN]]/Tabela14[[#This Row],[Total de Alunos]]*Tabela14[[#This Row],[TtAlunos_Secundário_prof]]</f>
        <v>0</v>
      </c>
      <c r="X241" s="119">
        <f>Tabela14[[#This Row],[COF_NUTSIII]]/Tabela14[[#This Row],[Total de Alunos]]*Tabela14[[#This Row],[TtAlunos_Secundário_prof]]</f>
        <v>32678.038747941664</v>
      </c>
      <c r="Y241" s="120">
        <f>Tabela14[[#This Row],[COF_NUTSIII+MUN]]/Tabela14[[#This Row],[Total de Alunos]]*Tabela14[[#This Row],[TtAlunos_Secundário_prof]]</f>
        <v>32678.038747941664</v>
      </c>
    </row>
    <row r="242" spans="1:25" x14ac:dyDescent="0.3">
      <c r="A242" s="76">
        <v>1821</v>
      </c>
      <c r="B242" s="76" t="s">
        <v>350</v>
      </c>
      <c r="C242" s="76" t="s">
        <v>353</v>
      </c>
      <c r="D242" s="76" t="s">
        <v>484</v>
      </c>
      <c r="E242" s="76" t="s">
        <v>485</v>
      </c>
      <c r="F242" s="76" t="s">
        <v>340</v>
      </c>
      <c r="G242" s="76" t="s">
        <v>316</v>
      </c>
      <c r="H242" s="76" t="s">
        <v>513</v>
      </c>
      <c r="I242" s="76" t="s">
        <v>636</v>
      </c>
      <c r="J242" s="118">
        <v>0</v>
      </c>
      <c r="K242" s="119">
        <v>341568.78571428574</v>
      </c>
      <c r="L242" s="120">
        <f>Tabela14[[#This Row],[COF_MUN]]+Tabela14[[#This Row],[COF_NUTSIII]]</f>
        <v>341568.78571428574</v>
      </c>
      <c r="M242" s="129">
        <v>1773</v>
      </c>
      <c r="N242" s="129">
        <v>425</v>
      </c>
      <c r="O242" s="129">
        <v>469</v>
      </c>
      <c r="P242" s="130">
        <f>Tabela14[[#This Row],[TtAlunos_Básico]]+Tabela14[[#This Row],[TtAlunos_Secundário_CCH]]+Tabela14[[#This Row],[TtAlunos_Secundário_prof]]</f>
        <v>2667</v>
      </c>
      <c r="Q242" s="118">
        <f>Tabela14[[#This Row],[COF_MUN]]/Tabela14[[#This Row],[Total de Alunos]]*Tabela14[[#This Row],[TtAlunos_Básico]]</f>
        <v>0</v>
      </c>
      <c r="R242" s="119">
        <f>Tabela14[[#This Row],[COF_NUTSIII]]/Tabela14[[#This Row],[Total de Alunos]]*Tabela14[[#This Row],[TtAlunos_Básico]]</f>
        <v>227072.16238148804</v>
      </c>
      <c r="S242" s="120">
        <f>Tabela14[[#This Row],[COF_NUTSIII+MUN]]/Tabela14[[#This Row],[Total de Alunos]]*Tabela14[[#This Row],[TtAlunos_Básico]]</f>
        <v>227072.16238148804</v>
      </c>
      <c r="T242" s="119">
        <f>Tabela14[[#This Row],[COF_MUN]]/Tabela14[[#This Row],[Total de Alunos]]*Tabela14[[#This Row],[TtAlunos_Secundário_CCH]]</f>
        <v>0</v>
      </c>
      <c r="U242" s="119">
        <f>Tabela14[[#This Row],[COF_NUTSIII]]/Tabela14[[#This Row],[Total de Alunos]]*Tabela14[[#This Row],[TtAlunos_Secundário_CCH]]</f>
        <v>54430.721383041411</v>
      </c>
      <c r="V242" s="120">
        <f>Tabela14[[#This Row],[COF_NUTSIII+MUN]]/Tabela14[[#This Row],[Total de Alunos]]*Tabela14[[#This Row],[TtAlunos_Secundário_CCH]]</f>
        <v>54430.721383041411</v>
      </c>
      <c r="W242" s="119">
        <f>Tabela14[[#This Row],[COF_MUN]]/Tabela14[[#This Row],[Total de Alunos]]*Tabela14[[#This Row],[TtAlunos_Secundário_prof]]</f>
        <v>0</v>
      </c>
      <c r="X242" s="119">
        <f>Tabela14[[#This Row],[COF_NUTSIII]]/Tabela14[[#This Row],[Total de Alunos]]*Tabela14[[#This Row],[TtAlunos_Secundário_prof]]</f>
        <v>60065.901949756284</v>
      </c>
      <c r="Y242" s="120">
        <f>Tabela14[[#This Row],[COF_NUTSIII+MUN]]/Tabela14[[#This Row],[Total de Alunos]]*Tabela14[[#This Row],[TtAlunos_Secundário_prof]]</f>
        <v>60065.901949756284</v>
      </c>
    </row>
    <row r="243" spans="1:25" x14ac:dyDescent="0.3">
      <c r="A243" s="76">
        <v>409</v>
      </c>
      <c r="B243" s="76" t="s">
        <v>350</v>
      </c>
      <c r="C243" s="76" t="s">
        <v>353</v>
      </c>
      <c r="D243" s="76" t="s">
        <v>408</v>
      </c>
      <c r="E243" s="76" t="s">
        <v>409</v>
      </c>
      <c r="F243" s="76" t="s">
        <v>331</v>
      </c>
      <c r="G243" s="76" t="s">
        <v>301</v>
      </c>
      <c r="H243" s="76" t="s">
        <v>515</v>
      </c>
      <c r="I243" s="76" t="s">
        <v>530</v>
      </c>
      <c r="J243" s="118">
        <v>333961.71999999997</v>
      </c>
      <c r="K243" s="119">
        <v>11835.449999999999</v>
      </c>
      <c r="L243" s="120">
        <f>Tabela14[[#This Row],[COF_MUN]]+Tabela14[[#This Row],[COF_NUTSIII]]</f>
        <v>345797.17</v>
      </c>
      <c r="M243" s="129">
        <v>348</v>
      </c>
      <c r="N243" s="129">
        <v>81</v>
      </c>
      <c r="O243" s="129">
        <v>43</v>
      </c>
      <c r="P243" s="130">
        <f>Tabela14[[#This Row],[TtAlunos_Básico]]+Tabela14[[#This Row],[TtAlunos_Secundário_CCH]]+Tabela14[[#This Row],[TtAlunos_Secundário_prof]]</f>
        <v>472</v>
      </c>
      <c r="Q243" s="118">
        <f>Tabela14[[#This Row],[COF_MUN]]/Tabela14[[#This Row],[Total de Alunos]]*Tabela14[[#This Row],[TtAlunos_Básico]]</f>
        <v>246226.01389830504</v>
      </c>
      <c r="R243" s="119">
        <f>Tabela14[[#This Row],[COF_NUTSIII]]/Tabela14[[#This Row],[Total de Alunos]]*Tabela14[[#This Row],[TtAlunos_Básico]]</f>
        <v>8726.1368644067788</v>
      </c>
      <c r="S243" s="120">
        <f>Tabela14[[#This Row],[COF_NUTSIII+MUN]]/Tabela14[[#This Row],[Total de Alunos]]*Tabela14[[#This Row],[TtAlunos_Básico]]</f>
        <v>254952.15076271183</v>
      </c>
      <c r="T243" s="119">
        <f>Tabela14[[#This Row],[COF_MUN]]/Tabela14[[#This Row],[Total de Alunos]]*Tabela14[[#This Row],[TtAlunos_Secundário_CCH]]</f>
        <v>57311.227372881345</v>
      </c>
      <c r="U243" s="119">
        <f>Tabela14[[#This Row],[COF_NUTSIII]]/Tabela14[[#This Row],[Total de Alunos]]*Tabela14[[#This Row],[TtAlunos_Secundário_CCH]]</f>
        <v>2031.0835805084746</v>
      </c>
      <c r="V243" s="120">
        <f>Tabela14[[#This Row],[COF_NUTSIII+MUN]]/Tabela14[[#This Row],[Total de Alunos]]*Tabela14[[#This Row],[TtAlunos_Secundário_CCH]]</f>
        <v>59342.310953389824</v>
      </c>
      <c r="W243" s="119">
        <f>Tabela14[[#This Row],[COF_MUN]]/Tabela14[[#This Row],[Total de Alunos]]*Tabela14[[#This Row],[TtAlunos_Secundário_prof]]</f>
        <v>30424.478728813556</v>
      </c>
      <c r="X243" s="119">
        <f>Tabela14[[#This Row],[COF_NUTSIII]]/Tabela14[[#This Row],[Total de Alunos]]*Tabela14[[#This Row],[TtAlunos_Secundário_prof]]</f>
        <v>1078.2295550847457</v>
      </c>
      <c r="Y243" s="120">
        <f>Tabela14[[#This Row],[COF_NUTSIII+MUN]]/Tabela14[[#This Row],[Total de Alunos]]*Tabela14[[#This Row],[TtAlunos_Secundário_prof]]</f>
        <v>31502.708283898301</v>
      </c>
    </row>
    <row r="244" spans="1:25" x14ac:dyDescent="0.3">
      <c r="A244" s="76">
        <v>1419</v>
      </c>
      <c r="B244" s="76" t="s">
        <v>350</v>
      </c>
      <c r="C244" s="76" t="s">
        <v>353</v>
      </c>
      <c r="D244" s="76" t="s">
        <v>484</v>
      </c>
      <c r="E244" s="76" t="s">
        <v>485</v>
      </c>
      <c r="F244" s="76" t="s">
        <v>333</v>
      </c>
      <c r="G244" s="76" t="s">
        <v>308</v>
      </c>
      <c r="H244" s="76" t="s">
        <v>532</v>
      </c>
      <c r="I244" s="76" t="s">
        <v>553</v>
      </c>
      <c r="J244" s="118">
        <v>0</v>
      </c>
      <c r="K244" s="119">
        <v>292092.53769230773</v>
      </c>
      <c r="L244" s="120">
        <f>Tabela14[[#This Row],[COF_MUN]]+Tabela14[[#This Row],[COF_NUTSIII]]</f>
        <v>292092.53769230773</v>
      </c>
      <c r="M244" s="129">
        <v>2873</v>
      </c>
      <c r="N244" s="129">
        <v>746</v>
      </c>
      <c r="O244" s="129">
        <v>379</v>
      </c>
      <c r="P244" s="130">
        <f>Tabela14[[#This Row],[TtAlunos_Básico]]+Tabela14[[#This Row],[TtAlunos_Secundário_CCH]]+Tabela14[[#This Row],[TtAlunos_Secundário_prof]]</f>
        <v>3998</v>
      </c>
      <c r="Q244" s="118">
        <f>Tabela14[[#This Row],[COF_MUN]]/Tabela14[[#This Row],[Total de Alunos]]*Tabela14[[#This Row],[TtAlunos_Básico]]</f>
        <v>0</v>
      </c>
      <c r="R244" s="119">
        <f>Tabela14[[#This Row],[COF_NUTSIII]]/Tabela14[[#This Row],[Total de Alunos]]*Tabela14[[#This Row],[TtAlunos_Básico]]</f>
        <v>209900.41540520263</v>
      </c>
      <c r="S244" s="120">
        <f>Tabela14[[#This Row],[COF_NUTSIII+MUN]]/Tabela14[[#This Row],[Total de Alunos]]*Tabela14[[#This Row],[TtAlunos_Básico]]</f>
        <v>209900.41540520263</v>
      </c>
      <c r="T244" s="119">
        <f>Tabela14[[#This Row],[COF_MUN]]/Tabela14[[#This Row],[Total de Alunos]]*Tabela14[[#This Row],[TtAlunos_Secundário_CCH]]</f>
        <v>0</v>
      </c>
      <c r="U244" s="119">
        <f>Tabela14[[#This Row],[COF_NUTSIII]]/Tabela14[[#This Row],[Total de Alunos]]*Tabela14[[#This Row],[TtAlunos_Secundário_CCH]]</f>
        <v>54502.509534382589</v>
      </c>
      <c r="V244" s="120">
        <f>Tabela14[[#This Row],[COF_NUTSIII+MUN]]/Tabela14[[#This Row],[Total de Alunos]]*Tabela14[[#This Row],[TtAlunos_Secundário_CCH]]</f>
        <v>54502.509534382589</v>
      </c>
      <c r="W244" s="119">
        <f>Tabela14[[#This Row],[COF_MUN]]/Tabela14[[#This Row],[Total de Alunos]]*Tabela14[[#This Row],[TtAlunos_Secundário_prof]]</f>
        <v>0</v>
      </c>
      <c r="X244" s="119">
        <f>Tabela14[[#This Row],[COF_NUTSIII]]/Tabela14[[#This Row],[Total de Alunos]]*Tabela14[[#This Row],[TtAlunos_Secundário_prof]]</f>
        <v>27689.612752722522</v>
      </c>
      <c r="Y244" s="120">
        <f>Tabela14[[#This Row],[COF_NUTSIII+MUN]]/Tabela14[[#This Row],[Total de Alunos]]*Tabela14[[#This Row],[TtAlunos_Secundário_prof]]</f>
        <v>27689.612752722522</v>
      </c>
    </row>
    <row r="245" spans="1:25" x14ac:dyDescent="0.3">
      <c r="A245" s="76">
        <v>1113</v>
      </c>
      <c r="B245" s="76" t="s">
        <v>350</v>
      </c>
      <c r="C245" s="76" t="s">
        <v>353</v>
      </c>
      <c r="D245" s="76" t="s">
        <v>484</v>
      </c>
      <c r="E245" s="76" t="s">
        <v>485</v>
      </c>
      <c r="F245" s="76" t="s">
        <v>334</v>
      </c>
      <c r="G245" s="76" t="s">
        <v>302</v>
      </c>
      <c r="H245" s="76" t="s">
        <v>427</v>
      </c>
      <c r="I245" s="76" t="s">
        <v>568</v>
      </c>
      <c r="J245" s="118">
        <v>0</v>
      </c>
      <c r="K245" s="119">
        <v>313016.76416666666</v>
      </c>
      <c r="L245" s="120">
        <f>Tabela14[[#This Row],[COF_MUN]]+Tabela14[[#This Row],[COF_NUTSIII]]</f>
        <v>313016.76416666666</v>
      </c>
      <c r="M245" s="129">
        <v>7802</v>
      </c>
      <c r="N245" s="129">
        <v>1894</v>
      </c>
      <c r="O245" s="129">
        <v>1620</v>
      </c>
      <c r="P245" s="130">
        <f>Tabela14[[#This Row],[TtAlunos_Básico]]+Tabela14[[#This Row],[TtAlunos_Secundário_CCH]]+Tabela14[[#This Row],[TtAlunos_Secundário_prof]]</f>
        <v>11316</v>
      </c>
      <c r="Q245" s="118">
        <f>Tabela14[[#This Row],[COF_MUN]]/Tabela14[[#This Row],[Total de Alunos]]*Tabela14[[#This Row],[TtAlunos_Básico]]</f>
        <v>0</v>
      </c>
      <c r="R245" s="119">
        <f>Tabela14[[#This Row],[COF_NUTSIII]]/Tabela14[[#This Row],[Total de Alunos]]*Tabela14[[#This Row],[TtAlunos_Básico]]</f>
        <v>215814.49222590431</v>
      </c>
      <c r="S245" s="120">
        <f>Tabela14[[#This Row],[COF_NUTSIII+MUN]]/Tabela14[[#This Row],[Total de Alunos]]*Tabela14[[#This Row],[TtAlunos_Básico]]</f>
        <v>215814.49222590431</v>
      </c>
      <c r="T245" s="119">
        <f>Tabela14[[#This Row],[COF_MUN]]/Tabela14[[#This Row],[Total de Alunos]]*Tabela14[[#This Row],[TtAlunos_Secundário_CCH]]</f>
        <v>0</v>
      </c>
      <c r="U245" s="119">
        <f>Tabela14[[#This Row],[COF_NUTSIII]]/Tabela14[[#This Row],[Total de Alunos]]*Tabela14[[#This Row],[TtAlunos_Secundário_CCH]]</f>
        <v>52390.752150200307</v>
      </c>
      <c r="V245" s="120">
        <f>Tabela14[[#This Row],[COF_NUTSIII+MUN]]/Tabela14[[#This Row],[Total de Alunos]]*Tabela14[[#This Row],[TtAlunos_Secundário_CCH]]</f>
        <v>52390.752150200307</v>
      </c>
      <c r="W245" s="119">
        <f>Tabela14[[#This Row],[COF_MUN]]/Tabela14[[#This Row],[Total de Alunos]]*Tabela14[[#This Row],[TtAlunos_Secundário_prof]]</f>
        <v>0</v>
      </c>
      <c r="X245" s="119">
        <f>Tabela14[[#This Row],[COF_NUTSIII]]/Tabela14[[#This Row],[Total de Alunos]]*Tabela14[[#This Row],[TtAlunos_Secundário_prof]]</f>
        <v>44811.519790562037</v>
      </c>
      <c r="Y245" s="120">
        <f>Tabela14[[#This Row],[COF_NUTSIII+MUN]]/Tabela14[[#This Row],[Total de Alunos]]*Tabela14[[#This Row],[TtAlunos_Secundário_prof]]</f>
        <v>44811.519790562037</v>
      </c>
    </row>
    <row r="246" spans="1:25" x14ac:dyDescent="0.3">
      <c r="A246" s="76">
        <v>913</v>
      </c>
      <c r="B246" s="76" t="s">
        <v>350</v>
      </c>
      <c r="C246" s="76" t="s">
        <v>353</v>
      </c>
      <c r="D246" s="76" t="s">
        <v>484</v>
      </c>
      <c r="E246" s="76" t="s">
        <v>485</v>
      </c>
      <c r="F246" s="76" t="s">
        <v>329</v>
      </c>
      <c r="G246" s="76" t="s">
        <v>312</v>
      </c>
      <c r="H246" s="76" t="s">
        <v>492</v>
      </c>
      <c r="I246" s="76" t="s">
        <v>506</v>
      </c>
      <c r="J246" s="118">
        <v>0</v>
      </c>
      <c r="K246" s="119">
        <v>91594.23133333333</v>
      </c>
      <c r="L246" s="120">
        <f>Tabela14[[#This Row],[COF_MUN]]+Tabela14[[#This Row],[COF_NUTSIII]]</f>
        <v>91594.23133333333</v>
      </c>
      <c r="M246" s="129">
        <v>539</v>
      </c>
      <c r="N246" s="129">
        <v>149</v>
      </c>
      <c r="O246" s="129">
        <v>278</v>
      </c>
      <c r="P246" s="130">
        <f>Tabela14[[#This Row],[TtAlunos_Básico]]+Tabela14[[#This Row],[TtAlunos_Secundário_CCH]]+Tabela14[[#This Row],[TtAlunos_Secundário_prof]]</f>
        <v>966</v>
      </c>
      <c r="Q246" s="118">
        <f>Tabela14[[#This Row],[COF_MUN]]/Tabela14[[#This Row],[Total de Alunos]]*Tabela14[[#This Row],[TtAlunos_Básico]]</f>
        <v>0</v>
      </c>
      <c r="R246" s="119">
        <f>Tabela14[[#This Row],[COF_NUTSIII]]/Tabela14[[#This Row],[Total de Alunos]]*Tabela14[[#This Row],[TtAlunos_Básico]]</f>
        <v>51106.926178743954</v>
      </c>
      <c r="S246" s="120">
        <f>Tabela14[[#This Row],[COF_NUTSIII+MUN]]/Tabela14[[#This Row],[Total de Alunos]]*Tabela14[[#This Row],[TtAlunos_Básico]]</f>
        <v>51106.926178743954</v>
      </c>
      <c r="T246" s="119">
        <f>Tabela14[[#This Row],[COF_MUN]]/Tabela14[[#This Row],[Total de Alunos]]*Tabela14[[#This Row],[TtAlunos_Secundário_CCH]]</f>
        <v>0</v>
      </c>
      <c r="U246" s="119">
        <f>Tabela14[[#This Row],[COF_NUTSIII]]/Tabela14[[#This Row],[Total de Alunos]]*Tabela14[[#This Row],[TtAlunos_Secundário_CCH]]</f>
        <v>14127.888683919944</v>
      </c>
      <c r="V246" s="120">
        <f>Tabela14[[#This Row],[COF_NUTSIII+MUN]]/Tabela14[[#This Row],[Total de Alunos]]*Tabela14[[#This Row],[TtAlunos_Secundário_CCH]]</f>
        <v>14127.888683919944</v>
      </c>
      <c r="W246" s="119">
        <f>Tabela14[[#This Row],[COF_MUN]]/Tabela14[[#This Row],[Total de Alunos]]*Tabela14[[#This Row],[TtAlunos_Secundário_prof]]</f>
        <v>0</v>
      </c>
      <c r="X246" s="119">
        <f>Tabela14[[#This Row],[COF_NUTSIII]]/Tabela14[[#This Row],[Total de Alunos]]*Tabela14[[#This Row],[TtAlunos_Secundário_prof]]</f>
        <v>26359.416470669425</v>
      </c>
      <c r="Y246" s="120">
        <f>Tabela14[[#This Row],[COF_NUTSIII+MUN]]/Tabela14[[#This Row],[Total de Alunos]]*Tabela14[[#This Row],[TtAlunos_Secundário_prof]]</f>
        <v>26359.416470669425</v>
      </c>
    </row>
    <row r="247" spans="1:25" x14ac:dyDescent="0.3">
      <c r="A247" s="76">
        <v>1318</v>
      </c>
      <c r="B247" s="76" t="s">
        <v>350</v>
      </c>
      <c r="C247" s="76" t="s">
        <v>353</v>
      </c>
      <c r="D247" s="76" t="s">
        <v>408</v>
      </c>
      <c r="E247" s="76" t="s">
        <v>409</v>
      </c>
      <c r="F247" s="76" t="s">
        <v>325</v>
      </c>
      <c r="G247" s="76" t="s">
        <v>299</v>
      </c>
      <c r="H247" s="76" t="s">
        <v>448</v>
      </c>
      <c r="I247" s="76" t="s">
        <v>458</v>
      </c>
      <c r="J247" s="118">
        <v>214427.33</v>
      </c>
      <c r="K247" s="119">
        <v>52941.176470588238</v>
      </c>
      <c r="L247" s="120">
        <f>Tabela14[[#This Row],[COF_MUN]]+Tabela14[[#This Row],[COF_NUTSIII]]</f>
        <v>267368.50647058821</v>
      </c>
      <c r="M247" s="129">
        <v>3029</v>
      </c>
      <c r="N247" s="129">
        <v>841</v>
      </c>
      <c r="O247" s="129">
        <v>214</v>
      </c>
      <c r="P247" s="130">
        <f>Tabela14[[#This Row],[TtAlunos_Básico]]+Tabela14[[#This Row],[TtAlunos_Secundário_CCH]]+Tabela14[[#This Row],[TtAlunos_Secundário_prof]]</f>
        <v>4084</v>
      </c>
      <c r="Q247" s="118">
        <f>Tabela14[[#This Row],[COF_MUN]]/Tabela14[[#This Row],[Total de Alunos]]*Tabela14[[#This Row],[TtAlunos_Básico]]</f>
        <v>159035.35322477962</v>
      </c>
      <c r="R247" s="119">
        <f>Tabela14[[#This Row],[COF_NUTSIII]]/Tabela14[[#This Row],[Total de Alunos]]*Tabela14[[#This Row],[TtAlunos_Básico]]</f>
        <v>39265.137984674773</v>
      </c>
      <c r="S247" s="120">
        <f>Tabela14[[#This Row],[COF_NUTSIII+MUN]]/Tabela14[[#This Row],[Total de Alunos]]*Tabela14[[#This Row],[TtAlunos_Básico]]</f>
        <v>198300.4912094544</v>
      </c>
      <c r="T247" s="119">
        <f>Tabela14[[#This Row],[COF_MUN]]/Tabela14[[#This Row],[Total de Alunos]]*Tabela14[[#This Row],[TtAlunos_Secundário_CCH]]</f>
        <v>44156.068690009793</v>
      </c>
      <c r="U247" s="119">
        <f>Tabela14[[#This Row],[COF_NUTSIII]]/Tabela14[[#This Row],[Total de Alunos]]*Tabela14[[#This Row],[TtAlunos_Secundário_CCH]]</f>
        <v>10901.941579766089</v>
      </c>
      <c r="V247" s="120">
        <f>Tabela14[[#This Row],[COF_NUTSIII+MUN]]/Tabela14[[#This Row],[Total de Alunos]]*Tabela14[[#This Row],[TtAlunos_Secundário_CCH]]</f>
        <v>55058.010269775878</v>
      </c>
      <c r="W247" s="119">
        <f>Tabela14[[#This Row],[COF_MUN]]/Tabela14[[#This Row],[Total de Alunos]]*Tabela14[[#This Row],[TtAlunos_Secundário_prof]]</f>
        <v>11235.908085210578</v>
      </c>
      <c r="X247" s="119">
        <f>Tabela14[[#This Row],[COF_NUTSIII]]/Tabela14[[#This Row],[Total de Alunos]]*Tabela14[[#This Row],[TtAlunos_Secundário_prof]]</f>
        <v>2774.0969061473761</v>
      </c>
      <c r="Y247" s="120">
        <f>Tabela14[[#This Row],[COF_NUTSIII+MUN]]/Tabela14[[#This Row],[Total de Alunos]]*Tabela14[[#This Row],[TtAlunos_Secundário_prof]]</f>
        <v>14010.004991357953</v>
      </c>
    </row>
    <row r="248" spans="1:25" x14ac:dyDescent="0.3">
      <c r="A248" s="76">
        <v>118</v>
      </c>
      <c r="B248" s="76" t="s">
        <v>350</v>
      </c>
      <c r="C248" s="76" t="s">
        <v>353</v>
      </c>
      <c r="D248" s="76" t="s">
        <v>484</v>
      </c>
      <c r="E248" s="76" t="s">
        <v>485</v>
      </c>
      <c r="F248" s="76" t="s">
        <v>335</v>
      </c>
      <c r="G248" s="76" t="s">
        <v>304</v>
      </c>
      <c r="H248" s="76" t="s">
        <v>445</v>
      </c>
      <c r="I248" s="76" t="s">
        <v>578</v>
      </c>
      <c r="J248" s="118">
        <v>0</v>
      </c>
      <c r="K248" s="119">
        <v>261614.17909090911</v>
      </c>
      <c r="L248" s="120">
        <f>Tabela14[[#This Row],[COF_MUN]]+Tabela14[[#This Row],[COF_NUTSIII]]</f>
        <v>261614.17909090911</v>
      </c>
      <c r="M248" s="129">
        <v>1905</v>
      </c>
      <c r="N248" s="129">
        <v>496</v>
      </c>
      <c r="O248" s="129">
        <v>267</v>
      </c>
      <c r="P248" s="130">
        <f>Tabela14[[#This Row],[TtAlunos_Básico]]+Tabela14[[#This Row],[TtAlunos_Secundário_CCH]]+Tabela14[[#This Row],[TtAlunos_Secundário_prof]]</f>
        <v>2668</v>
      </c>
      <c r="Q248" s="118">
        <f>Tabela14[[#This Row],[COF_MUN]]/Tabela14[[#This Row],[Total de Alunos]]*Tabela14[[#This Row],[TtAlunos_Básico]]</f>
        <v>0</v>
      </c>
      <c r="R248" s="119">
        <f>Tabela14[[#This Row],[COF_NUTSIII]]/Tabela14[[#This Row],[Total de Alunos]]*Tabela14[[#This Row],[TtAlunos_Básico]]</f>
        <v>186797.23057278182</v>
      </c>
      <c r="S248" s="120">
        <f>Tabela14[[#This Row],[COF_NUTSIII+MUN]]/Tabela14[[#This Row],[Total de Alunos]]*Tabela14[[#This Row],[TtAlunos_Básico]]</f>
        <v>186797.23057278182</v>
      </c>
      <c r="T248" s="119">
        <f>Tabela14[[#This Row],[COF_MUN]]/Tabela14[[#This Row],[Total de Alunos]]*Tabela14[[#This Row],[TtAlunos_Secundário_CCH]]</f>
        <v>0</v>
      </c>
      <c r="U248" s="119">
        <f>Tabela14[[#This Row],[COF_NUTSIII]]/Tabela14[[#This Row],[Total de Alunos]]*Tabela14[[#This Row],[TtAlunos_Secundário_CCH]]</f>
        <v>48635.919351233475</v>
      </c>
      <c r="V248" s="120">
        <f>Tabela14[[#This Row],[COF_NUTSIII+MUN]]/Tabela14[[#This Row],[Total de Alunos]]*Tabela14[[#This Row],[TtAlunos_Secundário_CCH]]</f>
        <v>48635.919351233475</v>
      </c>
      <c r="W248" s="119">
        <f>Tabela14[[#This Row],[COF_MUN]]/Tabela14[[#This Row],[Total de Alunos]]*Tabela14[[#This Row],[TtAlunos_Secundário_prof]]</f>
        <v>0</v>
      </c>
      <c r="X248" s="119">
        <f>Tabela14[[#This Row],[COF_NUTSIII]]/Tabela14[[#This Row],[Total de Alunos]]*Tabela14[[#This Row],[TtAlunos_Secundário_prof]]</f>
        <v>26181.02916689383</v>
      </c>
      <c r="Y248" s="120">
        <f>Tabela14[[#This Row],[COF_NUTSIII+MUN]]/Tabela14[[#This Row],[Total de Alunos]]*Tabela14[[#This Row],[TtAlunos_Secundário_prof]]</f>
        <v>26181.02916689383</v>
      </c>
    </row>
    <row r="249" spans="1:25" x14ac:dyDescent="0.3">
      <c r="A249" s="76">
        <v>119</v>
      </c>
      <c r="B249" s="76" t="s">
        <v>350</v>
      </c>
      <c r="C249" s="76" t="s">
        <v>353</v>
      </c>
      <c r="D249" s="76" t="s">
        <v>408</v>
      </c>
      <c r="E249" s="76" t="s">
        <v>409</v>
      </c>
      <c r="F249" s="76" t="s">
        <v>325</v>
      </c>
      <c r="G249" s="76" t="s">
        <v>299</v>
      </c>
      <c r="H249" s="76" t="s">
        <v>445</v>
      </c>
      <c r="I249" s="76" t="s">
        <v>459</v>
      </c>
      <c r="J249" s="118">
        <v>105521.01</v>
      </c>
      <c r="K249" s="119">
        <v>52941.176470588238</v>
      </c>
      <c r="L249" s="120">
        <f>Tabela14[[#This Row],[COF_MUN]]+Tabela14[[#This Row],[COF_NUTSIII]]</f>
        <v>158462.18647058823</v>
      </c>
      <c r="M249" s="129">
        <v>1582</v>
      </c>
      <c r="N249" s="129">
        <v>368</v>
      </c>
      <c r="O249" s="129">
        <v>220</v>
      </c>
      <c r="P249" s="130">
        <f>Tabela14[[#This Row],[TtAlunos_Básico]]+Tabela14[[#This Row],[TtAlunos_Secundário_CCH]]+Tabela14[[#This Row],[TtAlunos_Secundário_prof]]</f>
        <v>2170</v>
      </c>
      <c r="Q249" s="118">
        <f>Tabela14[[#This Row],[COF_MUN]]/Tabela14[[#This Row],[Total de Alunos]]*Tabela14[[#This Row],[TtAlunos_Básico]]</f>
        <v>76928.22019354839</v>
      </c>
      <c r="R249" s="119">
        <f>Tabela14[[#This Row],[COF_NUTSIII]]/Tabela14[[#This Row],[Total de Alunos]]*Tabela14[[#This Row],[TtAlunos_Básico]]</f>
        <v>38595.825426944975</v>
      </c>
      <c r="S249" s="120">
        <f>Tabela14[[#This Row],[COF_NUTSIII+MUN]]/Tabela14[[#This Row],[Total de Alunos]]*Tabela14[[#This Row],[TtAlunos_Básico]]</f>
        <v>115524.04562049336</v>
      </c>
      <c r="T249" s="119">
        <f>Tabela14[[#This Row],[COF_MUN]]/Tabela14[[#This Row],[Total de Alunos]]*Tabela14[[#This Row],[TtAlunos_Secundário_CCH]]</f>
        <v>17894.807225806453</v>
      </c>
      <c r="U249" s="119">
        <f>Tabela14[[#This Row],[COF_NUTSIII]]/Tabela14[[#This Row],[Total de Alunos]]*Tabela14[[#This Row],[TtAlunos_Secundário_CCH]]</f>
        <v>8978.0428300352396</v>
      </c>
      <c r="V249" s="120">
        <f>Tabela14[[#This Row],[COF_NUTSIII+MUN]]/Tabela14[[#This Row],[Total de Alunos]]*Tabela14[[#This Row],[TtAlunos_Secundário_CCH]]</f>
        <v>26872.850055841693</v>
      </c>
      <c r="W249" s="119">
        <f>Tabela14[[#This Row],[COF_MUN]]/Tabela14[[#This Row],[Total de Alunos]]*Tabela14[[#This Row],[TtAlunos_Secundário_prof]]</f>
        <v>10697.982580645161</v>
      </c>
      <c r="X249" s="119">
        <f>Tabela14[[#This Row],[COF_NUTSIII]]/Tabela14[[#This Row],[Total de Alunos]]*Tabela14[[#This Row],[TtAlunos_Secundário_prof]]</f>
        <v>5367.3082136080238</v>
      </c>
      <c r="Y249" s="120">
        <f>Tabela14[[#This Row],[COF_NUTSIII+MUN]]/Tabela14[[#This Row],[Total de Alunos]]*Tabela14[[#This Row],[TtAlunos_Secundário_prof]]</f>
        <v>16065.290794253186</v>
      </c>
    </row>
    <row r="250" spans="1:25" x14ac:dyDescent="0.3">
      <c r="A250" s="76">
        <v>1608</v>
      </c>
      <c r="B250" s="76" t="s">
        <v>350</v>
      </c>
      <c r="C250" s="76" t="s">
        <v>353</v>
      </c>
      <c r="D250" s="76" t="s">
        <v>408</v>
      </c>
      <c r="E250" s="76" t="s">
        <v>409</v>
      </c>
      <c r="F250" s="76" t="s">
        <v>29</v>
      </c>
      <c r="G250" s="76">
        <v>111</v>
      </c>
      <c r="H250" s="76" t="s">
        <v>410</v>
      </c>
      <c r="I250" s="76" t="s">
        <v>418</v>
      </c>
      <c r="J250" s="118">
        <v>202948.55</v>
      </c>
      <c r="K250" s="119">
        <v>52435.949000000001</v>
      </c>
      <c r="L250" s="120">
        <f>Tabela14[[#This Row],[COF_MUN]]+Tabela14[[#This Row],[COF_NUTSIII]]</f>
        <v>255384.49899999998</v>
      </c>
      <c r="M250" s="129">
        <v>996</v>
      </c>
      <c r="N250" s="129">
        <v>160</v>
      </c>
      <c r="O250" s="129">
        <v>99</v>
      </c>
      <c r="P250" s="130">
        <f>Tabela14[[#This Row],[TtAlunos_Básico]]+Tabela14[[#This Row],[TtAlunos_Secundário_CCH]]+Tabela14[[#This Row],[TtAlunos_Secundário_prof]]</f>
        <v>1255</v>
      </c>
      <c r="Q250" s="118">
        <f>Tabela14[[#This Row],[COF_MUN]]/Tabela14[[#This Row],[Total de Alunos]]*Tabela14[[#This Row],[TtAlunos_Básico]]</f>
        <v>161065.14406374501</v>
      </c>
      <c r="R250" s="119">
        <f>Tabela14[[#This Row],[COF_NUTSIII]]/Tabela14[[#This Row],[Total de Alunos]]*Tabela14[[#This Row],[TtAlunos_Básico]]</f>
        <v>41614.506138645418</v>
      </c>
      <c r="S250" s="120">
        <f>Tabela14[[#This Row],[COF_NUTSIII+MUN]]/Tabela14[[#This Row],[Total de Alunos]]*Tabela14[[#This Row],[TtAlunos_Básico]]</f>
        <v>202679.65020239045</v>
      </c>
      <c r="T250" s="119">
        <f>Tabela14[[#This Row],[COF_MUN]]/Tabela14[[#This Row],[Total de Alunos]]*Tabela14[[#This Row],[TtAlunos_Secundário_CCH]]</f>
        <v>25873.918725099604</v>
      </c>
      <c r="U250" s="119">
        <f>Tabela14[[#This Row],[COF_NUTSIII]]/Tabela14[[#This Row],[Total de Alunos]]*Tabela14[[#This Row],[TtAlunos_Secundário_CCH]]</f>
        <v>6685.0612270916336</v>
      </c>
      <c r="V250" s="120">
        <f>Tabela14[[#This Row],[COF_NUTSIII+MUN]]/Tabela14[[#This Row],[Total de Alunos]]*Tabela14[[#This Row],[TtAlunos_Secundário_CCH]]</f>
        <v>32558.979952191235</v>
      </c>
      <c r="W250" s="119">
        <f>Tabela14[[#This Row],[COF_MUN]]/Tabela14[[#This Row],[Total de Alunos]]*Tabela14[[#This Row],[TtAlunos_Secundário_prof]]</f>
        <v>16009.48721115538</v>
      </c>
      <c r="X250" s="119">
        <f>Tabela14[[#This Row],[COF_NUTSIII]]/Tabela14[[#This Row],[Total de Alunos]]*Tabela14[[#This Row],[TtAlunos_Secundário_prof]]</f>
        <v>4136.381634262948</v>
      </c>
      <c r="Y250" s="120">
        <f>Tabela14[[#This Row],[COF_NUTSIII+MUN]]/Tabela14[[#This Row],[Total de Alunos]]*Tabela14[[#This Row],[TtAlunos_Secundário_prof]]</f>
        <v>20145.868845418325</v>
      </c>
    </row>
    <row r="251" spans="1:25" x14ac:dyDescent="0.3">
      <c r="A251" s="76">
        <v>1315</v>
      </c>
      <c r="B251" s="76" t="s">
        <v>350</v>
      </c>
      <c r="C251" s="76" t="s">
        <v>353</v>
      </c>
      <c r="D251" s="76" t="s">
        <v>408</v>
      </c>
      <c r="E251" s="76" t="s">
        <v>409</v>
      </c>
      <c r="F251" s="76" t="s">
        <v>325</v>
      </c>
      <c r="G251" s="76" t="s">
        <v>299</v>
      </c>
      <c r="H251" s="76" t="s">
        <v>448</v>
      </c>
      <c r="I251" s="76" t="s">
        <v>460</v>
      </c>
      <c r="J251" s="118">
        <v>501609.23</v>
      </c>
      <c r="K251" s="119">
        <v>52941.176470588238</v>
      </c>
      <c r="L251" s="120">
        <f>Tabela14[[#This Row],[COF_MUN]]+Tabela14[[#This Row],[COF_NUTSIII]]</f>
        <v>554550.40647058818</v>
      </c>
      <c r="M251" s="129">
        <v>8003</v>
      </c>
      <c r="N251" s="129">
        <v>1570</v>
      </c>
      <c r="O251" s="129">
        <v>723</v>
      </c>
      <c r="P251" s="130">
        <f>Tabela14[[#This Row],[TtAlunos_Básico]]+Tabela14[[#This Row],[TtAlunos_Secundário_CCH]]+Tabela14[[#This Row],[TtAlunos_Secundário_prof]]</f>
        <v>10296</v>
      </c>
      <c r="Q251" s="118">
        <f>Tabela14[[#This Row],[COF_MUN]]/Tabela14[[#This Row],[Total de Alunos]]*Tabela14[[#This Row],[TtAlunos_Básico]]</f>
        <v>389896.91799630923</v>
      </c>
      <c r="R251" s="119">
        <f>Tabela14[[#This Row],[COF_NUTSIII]]/Tabela14[[#This Row],[Total de Alunos]]*Tabela14[[#This Row],[TtAlunos_Básico]]</f>
        <v>41150.76100370218</v>
      </c>
      <c r="S251" s="120">
        <f>Tabela14[[#This Row],[COF_NUTSIII+MUN]]/Tabela14[[#This Row],[Total de Alunos]]*Tabela14[[#This Row],[TtAlunos_Básico]]</f>
        <v>431047.67900001135</v>
      </c>
      <c r="T251" s="119">
        <f>Tabela14[[#This Row],[COF_MUN]]/Tabela14[[#This Row],[Total de Alunos]]*Tabela14[[#This Row],[TtAlunos_Secundário_CCH]]</f>
        <v>76488.58693667443</v>
      </c>
      <c r="U251" s="119">
        <f>Tabela14[[#This Row],[COF_NUTSIII]]/Tabela14[[#This Row],[Total de Alunos]]*Tabela14[[#This Row],[TtAlunos_Secundário_CCH]]</f>
        <v>8072.8095433977796</v>
      </c>
      <c r="V251" s="120">
        <f>Tabela14[[#This Row],[COF_NUTSIII+MUN]]/Tabela14[[#This Row],[Total de Alunos]]*Tabela14[[#This Row],[TtAlunos_Secundário_CCH]]</f>
        <v>84561.396480072202</v>
      </c>
      <c r="W251" s="119">
        <f>Tabela14[[#This Row],[COF_MUN]]/Tabela14[[#This Row],[Total de Alunos]]*Tabela14[[#This Row],[TtAlunos_Secundário_prof]]</f>
        <v>35223.725067016319</v>
      </c>
      <c r="X251" s="119">
        <f>Tabela14[[#This Row],[COF_NUTSIII]]/Tabela14[[#This Row],[Total de Alunos]]*Tabela14[[#This Row],[TtAlunos_Secundário_prof]]</f>
        <v>3717.6059234882769</v>
      </c>
      <c r="Y251" s="120">
        <f>Tabela14[[#This Row],[COF_NUTSIII+MUN]]/Tabela14[[#This Row],[Total de Alunos]]*Tabela14[[#This Row],[TtAlunos_Secundário_prof]]</f>
        <v>38941.33099050459</v>
      </c>
    </row>
    <row r="252" spans="1:25" x14ac:dyDescent="0.3">
      <c r="A252" s="76">
        <v>1712</v>
      </c>
      <c r="B252" s="76" t="s">
        <v>350</v>
      </c>
      <c r="C252" s="76" t="s">
        <v>353</v>
      </c>
      <c r="D252" s="76" t="s">
        <v>408</v>
      </c>
      <c r="E252" s="76" t="s">
        <v>409</v>
      </c>
      <c r="F252" s="76" t="s">
        <v>323</v>
      </c>
      <c r="G252" s="76" t="s">
        <v>300</v>
      </c>
      <c r="H252" s="76" t="s">
        <v>420</v>
      </c>
      <c r="I252" s="76" t="s">
        <v>425</v>
      </c>
      <c r="J252" s="118">
        <v>621272.85</v>
      </c>
      <c r="K252" s="119">
        <v>29750</v>
      </c>
      <c r="L252" s="120">
        <f>Tabela14[[#This Row],[COF_MUN]]+Tabela14[[#This Row],[COF_NUTSIII]]</f>
        <v>651022.85</v>
      </c>
      <c r="M252" s="129">
        <v>839</v>
      </c>
      <c r="N252" s="129">
        <v>152</v>
      </c>
      <c r="O252" s="129">
        <v>69</v>
      </c>
      <c r="P252" s="130">
        <f>Tabela14[[#This Row],[TtAlunos_Básico]]+Tabela14[[#This Row],[TtAlunos_Secundário_CCH]]+Tabela14[[#This Row],[TtAlunos_Secundário_prof]]</f>
        <v>1060</v>
      </c>
      <c r="Q252" s="118">
        <f>Tabela14[[#This Row],[COF_MUN]]/Tabela14[[#This Row],[Total de Alunos]]*Tabela14[[#This Row],[TtAlunos_Básico]]</f>
        <v>491743.32183962257</v>
      </c>
      <c r="R252" s="119">
        <f>Tabela14[[#This Row],[COF_NUTSIII]]/Tabela14[[#This Row],[Total de Alunos]]*Tabela14[[#This Row],[TtAlunos_Básico]]</f>
        <v>23547.405660377361</v>
      </c>
      <c r="S252" s="120">
        <f>Tabela14[[#This Row],[COF_NUTSIII+MUN]]/Tabela14[[#This Row],[Total de Alunos]]*Tabela14[[#This Row],[TtAlunos_Básico]]</f>
        <v>515290.72750000004</v>
      </c>
      <c r="T252" s="119">
        <f>Tabela14[[#This Row],[COF_MUN]]/Tabela14[[#This Row],[Total de Alunos]]*Tabela14[[#This Row],[TtAlunos_Secundário_CCH]]</f>
        <v>89088.182264150935</v>
      </c>
      <c r="U252" s="119">
        <f>Tabela14[[#This Row],[COF_NUTSIII]]/Tabela14[[#This Row],[Total de Alunos]]*Tabela14[[#This Row],[TtAlunos_Secundário_CCH]]</f>
        <v>4266.0377358490568</v>
      </c>
      <c r="V252" s="120">
        <f>Tabela14[[#This Row],[COF_NUTSIII+MUN]]/Tabela14[[#This Row],[Total de Alunos]]*Tabela14[[#This Row],[TtAlunos_Secundário_CCH]]</f>
        <v>93354.22</v>
      </c>
      <c r="W252" s="119">
        <f>Tabela14[[#This Row],[COF_MUN]]/Tabela14[[#This Row],[Total de Alunos]]*Tabela14[[#This Row],[TtAlunos_Secundário_prof]]</f>
        <v>40441.345896226412</v>
      </c>
      <c r="X252" s="119">
        <f>Tabela14[[#This Row],[COF_NUTSIII]]/Tabela14[[#This Row],[Total de Alunos]]*Tabela14[[#This Row],[TtAlunos_Secundário_prof]]</f>
        <v>1936.556603773585</v>
      </c>
      <c r="Y252" s="120">
        <f>Tabela14[[#This Row],[COF_NUTSIII+MUN]]/Tabela14[[#This Row],[Total de Alunos]]*Tabela14[[#This Row],[TtAlunos_Secundário_prof]]</f>
        <v>42377.902500000004</v>
      </c>
    </row>
    <row r="253" spans="1:25" x14ac:dyDescent="0.3">
      <c r="A253" s="76">
        <v>712</v>
      </c>
      <c r="B253" s="76" t="s">
        <v>350</v>
      </c>
      <c r="C253" s="76" t="s">
        <v>353</v>
      </c>
      <c r="D253" s="76" t="s">
        <v>354</v>
      </c>
      <c r="E253" s="76" t="s">
        <v>355</v>
      </c>
      <c r="F253" s="76" t="s">
        <v>319</v>
      </c>
      <c r="G253" s="76">
        <v>187</v>
      </c>
      <c r="H253" s="76" t="s">
        <v>356</v>
      </c>
      <c r="I253" s="76" t="s">
        <v>367</v>
      </c>
      <c r="J253" s="118">
        <v>298241.98</v>
      </c>
      <c r="K253" s="119">
        <v>40190.05071428571</v>
      </c>
      <c r="L253" s="120">
        <f>Tabela14[[#This Row],[COF_MUN]]+Tabela14[[#This Row],[COF_NUTSIII]]</f>
        <v>338432.03071428568</v>
      </c>
      <c r="M253" s="129">
        <v>1021</v>
      </c>
      <c r="N253" s="129">
        <v>316</v>
      </c>
      <c r="O253" s="129">
        <v>77</v>
      </c>
      <c r="P253" s="130">
        <f>Tabela14[[#This Row],[TtAlunos_Básico]]+Tabela14[[#This Row],[TtAlunos_Secundário_CCH]]+Tabela14[[#This Row],[TtAlunos_Secundário_prof]]</f>
        <v>1414</v>
      </c>
      <c r="Q253" s="118">
        <f>Tabela14[[#This Row],[COF_MUN]]/Tabela14[[#This Row],[Total de Alunos]]*Tabela14[[#This Row],[TtAlunos_Básico]]</f>
        <v>215350.11427157</v>
      </c>
      <c r="R253" s="119">
        <f>Tabela14[[#This Row],[COF_NUTSIII]]/Tabela14[[#This Row],[Total de Alunos]]*Tabela14[[#This Row],[TtAlunos_Básico]]</f>
        <v>29019.831527076174</v>
      </c>
      <c r="S253" s="120">
        <f>Tabela14[[#This Row],[COF_NUTSIII+MUN]]/Tabela14[[#This Row],[Total de Alunos]]*Tabela14[[#This Row],[TtAlunos_Básico]]</f>
        <v>244369.94579864616</v>
      </c>
      <c r="T253" s="119">
        <f>Tabela14[[#This Row],[COF_MUN]]/Tabela14[[#This Row],[Total de Alunos]]*Tabela14[[#This Row],[TtAlunos_Secundário_CCH]]</f>
        <v>66650.965827439883</v>
      </c>
      <c r="U253" s="119">
        <f>Tabela14[[#This Row],[COF_NUTSIII]]/Tabela14[[#This Row],[Total de Alunos]]*Tabela14[[#This Row],[TtAlunos_Secundário_CCH]]</f>
        <v>8981.6520691048681</v>
      </c>
      <c r="V253" s="120">
        <f>Tabela14[[#This Row],[COF_NUTSIII+MUN]]/Tabela14[[#This Row],[Total de Alunos]]*Tabela14[[#This Row],[TtAlunos_Secundário_CCH]]</f>
        <v>75632.617896544747</v>
      </c>
      <c r="W253" s="119">
        <f>Tabela14[[#This Row],[COF_MUN]]/Tabela14[[#This Row],[Total de Alunos]]*Tabela14[[#This Row],[TtAlunos_Secundário_prof]]</f>
        <v>16240.899900990096</v>
      </c>
      <c r="X253" s="119">
        <f>Tabela14[[#This Row],[COF_NUTSIII]]/Tabela14[[#This Row],[Total de Alunos]]*Tabela14[[#This Row],[TtAlunos_Secundário_prof]]</f>
        <v>2188.5671181046673</v>
      </c>
      <c r="Y253" s="120">
        <f>Tabela14[[#This Row],[COF_NUTSIII+MUN]]/Tabela14[[#This Row],[Total de Alunos]]*Tabela14[[#This Row],[TtAlunos_Secundário_prof]]</f>
        <v>18429.467019094765</v>
      </c>
    </row>
    <row r="254" spans="1:25" x14ac:dyDescent="0.3">
      <c r="A254" s="76">
        <v>713</v>
      </c>
      <c r="B254" s="76" t="s">
        <v>350</v>
      </c>
      <c r="C254" s="76" t="s">
        <v>353</v>
      </c>
      <c r="D254" s="76" t="s">
        <v>354</v>
      </c>
      <c r="E254" s="76" t="s">
        <v>355</v>
      </c>
      <c r="F254" s="76" t="s">
        <v>319</v>
      </c>
      <c r="G254" s="76">
        <v>187</v>
      </c>
      <c r="H254" s="76" t="s">
        <v>356</v>
      </c>
      <c r="I254" s="76" t="s">
        <v>368</v>
      </c>
      <c r="J254" s="118">
        <v>198675.18</v>
      </c>
      <c r="K254" s="119">
        <v>40190.05071428571</v>
      </c>
      <c r="L254" s="120">
        <f>Tabela14[[#This Row],[COF_MUN]]+Tabela14[[#This Row],[COF_NUTSIII]]</f>
        <v>238865.23071428569</v>
      </c>
      <c r="M254" s="129">
        <v>445</v>
      </c>
      <c r="N254" s="129">
        <v>125</v>
      </c>
      <c r="O254" s="129">
        <v>25</v>
      </c>
      <c r="P254" s="130">
        <f>Tabela14[[#This Row],[TtAlunos_Básico]]+Tabela14[[#This Row],[TtAlunos_Secundário_CCH]]+Tabela14[[#This Row],[TtAlunos_Secundário_prof]]</f>
        <v>595</v>
      </c>
      <c r="Q254" s="118">
        <f>Tabela14[[#This Row],[COF_MUN]]/Tabela14[[#This Row],[Total de Alunos]]*Tabela14[[#This Row],[TtAlunos_Básico]]</f>
        <v>148589.00016806723</v>
      </c>
      <c r="R254" s="119">
        <f>Tabela14[[#This Row],[COF_NUTSIII]]/Tabela14[[#This Row],[Total de Alunos]]*Tabela14[[#This Row],[TtAlunos_Básico]]</f>
        <v>30058.105156062418</v>
      </c>
      <c r="S254" s="120">
        <f>Tabela14[[#This Row],[COF_NUTSIII+MUN]]/Tabela14[[#This Row],[Total de Alunos]]*Tabela14[[#This Row],[TtAlunos_Básico]]</f>
        <v>178647.10532412963</v>
      </c>
      <c r="T254" s="119">
        <f>Tabela14[[#This Row],[COF_MUN]]/Tabela14[[#This Row],[Total de Alunos]]*Tabela14[[#This Row],[TtAlunos_Secundário_CCH]]</f>
        <v>41738.483193277309</v>
      </c>
      <c r="U254" s="119">
        <f>Tabela14[[#This Row],[COF_NUTSIII]]/Tabela14[[#This Row],[Total de Alunos]]*Tabela14[[#This Row],[TtAlunos_Secundário_CCH]]</f>
        <v>8443.2879651860731</v>
      </c>
      <c r="V254" s="120">
        <f>Tabela14[[#This Row],[COF_NUTSIII+MUN]]/Tabela14[[#This Row],[Total de Alunos]]*Tabela14[[#This Row],[TtAlunos_Secundário_CCH]]</f>
        <v>50181.77115846338</v>
      </c>
      <c r="W254" s="119">
        <f>Tabela14[[#This Row],[COF_MUN]]/Tabela14[[#This Row],[Total de Alunos]]*Tabela14[[#This Row],[TtAlunos_Secundário_prof]]</f>
        <v>8347.6966386554614</v>
      </c>
      <c r="X254" s="119">
        <f>Tabela14[[#This Row],[COF_NUTSIII]]/Tabela14[[#This Row],[Total de Alunos]]*Tabela14[[#This Row],[TtAlunos_Secundário_prof]]</f>
        <v>1688.6575930372146</v>
      </c>
      <c r="Y254" s="120">
        <f>Tabela14[[#This Row],[COF_NUTSIII+MUN]]/Tabela14[[#This Row],[Total de Alunos]]*Tabela14[[#This Row],[TtAlunos_Secundário_prof]]</f>
        <v>10036.354231692676</v>
      </c>
    </row>
    <row r="255" spans="1:25" x14ac:dyDescent="0.3">
      <c r="A255" s="76">
        <v>1609</v>
      </c>
      <c r="B255" s="76" t="s">
        <v>350</v>
      </c>
      <c r="C255" s="76" t="s">
        <v>353</v>
      </c>
      <c r="D255" s="76" t="s">
        <v>408</v>
      </c>
      <c r="E255" s="76" t="s">
        <v>409</v>
      </c>
      <c r="F255" s="76" t="s">
        <v>29</v>
      </c>
      <c r="G255" s="76">
        <v>111</v>
      </c>
      <c r="H255" s="76" t="s">
        <v>410</v>
      </c>
      <c r="I255" s="76" t="s">
        <v>410</v>
      </c>
      <c r="J255" s="118">
        <v>722395.8</v>
      </c>
      <c r="K255" s="119">
        <v>52435.949000000001</v>
      </c>
      <c r="L255" s="120">
        <f>Tabela14[[#This Row],[COF_MUN]]+Tabela14[[#This Row],[COF_NUTSIII]]</f>
        <v>774831.74900000007</v>
      </c>
      <c r="M255" s="129">
        <v>7095</v>
      </c>
      <c r="N255" s="129">
        <v>1975</v>
      </c>
      <c r="O255" s="129">
        <v>1092</v>
      </c>
      <c r="P255" s="130">
        <f>Tabela14[[#This Row],[TtAlunos_Básico]]+Tabela14[[#This Row],[TtAlunos_Secundário_CCH]]+Tabela14[[#This Row],[TtAlunos_Secundário_prof]]</f>
        <v>10162</v>
      </c>
      <c r="Q255" s="118">
        <f>Tabela14[[#This Row],[COF_MUN]]/Tabela14[[#This Row],[Total de Alunos]]*Tabela14[[#This Row],[TtAlunos_Básico]]</f>
        <v>504369.04162566422</v>
      </c>
      <c r="R255" s="119">
        <f>Tabela14[[#This Row],[COF_NUTSIII]]/Tabela14[[#This Row],[Total de Alunos]]*Tabela14[[#This Row],[TtAlunos_Básico]]</f>
        <v>36610.220247490652</v>
      </c>
      <c r="S255" s="120">
        <f>Tabela14[[#This Row],[COF_NUTSIII+MUN]]/Tabela14[[#This Row],[Total de Alunos]]*Tabela14[[#This Row],[TtAlunos_Básico]]</f>
        <v>540979.26187315502</v>
      </c>
      <c r="T255" s="119">
        <f>Tabela14[[#This Row],[COF_MUN]]/Tabela14[[#This Row],[Total de Alunos]]*Tabela14[[#This Row],[TtAlunos_Secundário_CCH]]</f>
        <v>140398.71137571344</v>
      </c>
      <c r="U255" s="119">
        <f>Tabela14[[#This Row],[COF_NUTSIII]]/Tabela14[[#This Row],[Total de Alunos]]*Tabela14[[#This Row],[TtAlunos_Secundário_CCH]]</f>
        <v>10191.005636193662</v>
      </c>
      <c r="V255" s="120">
        <f>Tabela14[[#This Row],[COF_NUTSIII+MUN]]/Tabela14[[#This Row],[Total de Alunos]]*Tabela14[[#This Row],[TtAlunos_Secundário_CCH]]</f>
        <v>150589.71701190714</v>
      </c>
      <c r="W255" s="119">
        <f>Tabela14[[#This Row],[COF_MUN]]/Tabela14[[#This Row],[Total de Alunos]]*Tabela14[[#This Row],[TtAlunos_Secundário_prof]]</f>
        <v>77628.046998622318</v>
      </c>
      <c r="X255" s="119">
        <f>Tabela14[[#This Row],[COF_NUTSIII]]/Tabela14[[#This Row],[Total de Alunos]]*Tabela14[[#This Row],[TtAlunos_Secundário_prof]]</f>
        <v>5634.7231163156857</v>
      </c>
      <c r="Y255" s="120">
        <f>Tabela14[[#This Row],[COF_NUTSIII+MUN]]/Tabela14[[#This Row],[Total de Alunos]]*Tabela14[[#This Row],[TtAlunos_Secundário_prof]]</f>
        <v>83262.770114938015</v>
      </c>
    </row>
    <row r="256" spans="1:25" x14ac:dyDescent="0.3">
      <c r="A256" s="76">
        <v>214</v>
      </c>
      <c r="B256" s="76" t="s">
        <v>350</v>
      </c>
      <c r="C256" s="76" t="s">
        <v>353</v>
      </c>
      <c r="D256" s="76" t="s">
        <v>354</v>
      </c>
      <c r="E256" s="76" t="s">
        <v>355</v>
      </c>
      <c r="F256" s="76" t="s">
        <v>327</v>
      </c>
      <c r="G256" s="76">
        <v>184</v>
      </c>
      <c r="H256" s="76" t="s">
        <v>373</v>
      </c>
      <c r="I256" s="76" t="s">
        <v>483</v>
      </c>
      <c r="J256" s="118">
        <v>204998.19</v>
      </c>
      <c r="K256" s="119">
        <v>58442.553846153845</v>
      </c>
      <c r="L256" s="120">
        <f>Tabela14[[#This Row],[COF_MUN]]+Tabela14[[#This Row],[COF_NUTSIII]]</f>
        <v>263440.74384615384</v>
      </c>
      <c r="M256" s="129">
        <v>400</v>
      </c>
      <c r="N256" s="129"/>
      <c r="O256" s="129">
        <v>112</v>
      </c>
      <c r="P256" s="130">
        <f>Tabela14[[#This Row],[TtAlunos_Básico]]+Tabela14[[#This Row],[TtAlunos_Secundário_CCH]]+Tabela14[[#This Row],[TtAlunos_Secundário_prof]]</f>
        <v>512</v>
      </c>
      <c r="Q256" s="118">
        <f>Tabela14[[#This Row],[COF_MUN]]/Tabela14[[#This Row],[Total de Alunos]]*Tabela14[[#This Row],[TtAlunos_Básico]]</f>
        <v>160154.8359375</v>
      </c>
      <c r="R256" s="119">
        <f>Tabela14[[#This Row],[COF_NUTSIII]]/Tabela14[[#This Row],[Total de Alunos]]*Tabela14[[#This Row],[TtAlunos_Básico]]</f>
        <v>45658.245192307695</v>
      </c>
      <c r="S256" s="120">
        <f>Tabela14[[#This Row],[COF_NUTSIII+MUN]]/Tabela14[[#This Row],[Total de Alunos]]*Tabela14[[#This Row],[TtAlunos_Básico]]</f>
        <v>205813.08112980769</v>
      </c>
      <c r="T256" s="119">
        <f>Tabela14[[#This Row],[COF_MUN]]/Tabela14[[#This Row],[Total de Alunos]]*Tabela14[[#This Row],[TtAlunos_Secundário_CCH]]</f>
        <v>0</v>
      </c>
      <c r="U256" s="119">
        <f>Tabela14[[#This Row],[COF_NUTSIII]]/Tabela14[[#This Row],[Total de Alunos]]*Tabela14[[#This Row],[TtAlunos_Secundário_CCH]]</f>
        <v>0</v>
      </c>
      <c r="V256" s="120">
        <f>Tabela14[[#This Row],[COF_NUTSIII+MUN]]/Tabela14[[#This Row],[Total de Alunos]]*Tabela14[[#This Row],[TtAlunos_Secundário_CCH]]</f>
        <v>0</v>
      </c>
      <c r="W256" s="119">
        <f>Tabela14[[#This Row],[COF_MUN]]/Tabela14[[#This Row],[Total de Alunos]]*Tabela14[[#This Row],[TtAlunos_Secundário_prof]]</f>
        <v>44843.354062500002</v>
      </c>
      <c r="X256" s="119">
        <f>Tabela14[[#This Row],[COF_NUTSIII]]/Tabela14[[#This Row],[Total de Alunos]]*Tabela14[[#This Row],[TtAlunos_Secundário_prof]]</f>
        <v>12784.308653846154</v>
      </c>
      <c r="Y256" s="120">
        <f>Tabela14[[#This Row],[COF_NUTSIII+MUN]]/Tabela14[[#This Row],[Total de Alunos]]*Tabela14[[#This Row],[TtAlunos_Secundário_prof]]</f>
        <v>57627.662716346153</v>
      </c>
    </row>
    <row r="257" spans="1:25" x14ac:dyDescent="0.3">
      <c r="A257" s="76">
        <v>311</v>
      </c>
      <c r="B257" s="76" t="s">
        <v>350</v>
      </c>
      <c r="C257" s="76" t="s">
        <v>353</v>
      </c>
      <c r="D257" s="76" t="s">
        <v>408</v>
      </c>
      <c r="E257" s="76" t="s">
        <v>409</v>
      </c>
      <c r="F257" s="76" t="s">
        <v>326</v>
      </c>
      <c r="G257" s="76">
        <v>119</v>
      </c>
      <c r="H257" s="76" t="s">
        <v>463</v>
      </c>
      <c r="I257" s="76" t="s">
        <v>469</v>
      </c>
      <c r="J257" s="118">
        <v>246049.53</v>
      </c>
      <c r="K257" s="119">
        <v>425629.25624999998</v>
      </c>
      <c r="L257" s="120">
        <f>Tabela14[[#This Row],[COF_MUN]]+Tabela14[[#This Row],[COF_NUTSIII]]</f>
        <v>671678.78625</v>
      </c>
      <c r="M257" s="129">
        <v>828</v>
      </c>
      <c r="N257" s="129">
        <v>224</v>
      </c>
      <c r="O257" s="129">
        <v>43</v>
      </c>
      <c r="P257" s="130">
        <f>Tabela14[[#This Row],[TtAlunos_Básico]]+Tabela14[[#This Row],[TtAlunos_Secundário_CCH]]+Tabela14[[#This Row],[TtAlunos_Secundário_prof]]</f>
        <v>1095</v>
      </c>
      <c r="Q257" s="118">
        <f>Tabela14[[#This Row],[COF_MUN]]/Tabela14[[#This Row],[Total de Alunos]]*Tabela14[[#This Row],[TtAlunos_Básico]]</f>
        <v>186053.89117808218</v>
      </c>
      <c r="R257" s="119">
        <f>Tabela14[[#This Row],[COF_NUTSIII]]/Tabela14[[#This Row],[Total de Alunos]]*Tabela14[[#This Row],[TtAlunos_Básico]]</f>
        <v>321845.68417808216</v>
      </c>
      <c r="S257" s="120">
        <f>Tabela14[[#This Row],[COF_NUTSIII+MUN]]/Tabela14[[#This Row],[Total de Alunos]]*Tabela14[[#This Row],[TtAlunos_Básico]]</f>
        <v>507899.57535616437</v>
      </c>
      <c r="T257" s="119">
        <f>Tabela14[[#This Row],[COF_MUN]]/Tabela14[[#This Row],[Total de Alunos]]*Tabela14[[#This Row],[TtAlunos_Secundário_CCH]]</f>
        <v>50333.419835616434</v>
      </c>
      <c r="U257" s="119">
        <f>Tabela14[[#This Row],[COF_NUTSIII]]/Tabela14[[#This Row],[Total de Alunos]]*Tabela14[[#This Row],[TtAlunos_Secundário_CCH]]</f>
        <v>87069.36383561643</v>
      </c>
      <c r="V257" s="120">
        <f>Tabela14[[#This Row],[COF_NUTSIII+MUN]]/Tabela14[[#This Row],[Total de Alunos]]*Tabela14[[#This Row],[TtAlunos_Secundário_CCH]]</f>
        <v>137402.78367123287</v>
      </c>
      <c r="W257" s="119">
        <f>Tabela14[[#This Row],[COF_MUN]]/Tabela14[[#This Row],[Total de Alunos]]*Tabela14[[#This Row],[TtAlunos_Secundário_prof]]</f>
        <v>9662.21898630137</v>
      </c>
      <c r="X257" s="119">
        <f>Tabela14[[#This Row],[COF_NUTSIII]]/Tabela14[[#This Row],[Total de Alunos]]*Tabela14[[#This Row],[TtAlunos_Secundário_prof]]</f>
        <v>16714.208236301369</v>
      </c>
      <c r="Y257" s="120">
        <f>Tabela14[[#This Row],[COF_NUTSIII+MUN]]/Tabela14[[#This Row],[Total de Alunos]]*Tabela14[[#This Row],[TtAlunos_Secundário_prof]]</f>
        <v>26376.427222602739</v>
      </c>
    </row>
    <row r="258" spans="1:25" x14ac:dyDescent="0.3">
      <c r="A258" s="76">
        <v>510</v>
      </c>
      <c r="B258" s="76" t="s">
        <v>350</v>
      </c>
      <c r="C258" s="76" t="s">
        <v>353</v>
      </c>
      <c r="D258" s="76" t="s">
        <v>484</v>
      </c>
      <c r="E258" s="76" t="s">
        <v>485</v>
      </c>
      <c r="F258" s="76" t="s">
        <v>333</v>
      </c>
      <c r="G258" s="76" t="s">
        <v>308</v>
      </c>
      <c r="H258" s="76" t="s">
        <v>486</v>
      </c>
      <c r="I258" s="76" t="s">
        <v>554</v>
      </c>
      <c r="J258" s="118">
        <v>0</v>
      </c>
      <c r="K258" s="119">
        <v>292092.53769230773</v>
      </c>
      <c r="L258" s="120">
        <f>Tabela14[[#This Row],[COF_MUN]]+Tabela14[[#This Row],[COF_NUTSIII]]</f>
        <v>292092.53769230773</v>
      </c>
      <c r="M258" s="129">
        <v>188</v>
      </c>
      <c r="N258" s="129">
        <v>63</v>
      </c>
      <c r="O258" s="129"/>
      <c r="P258" s="130">
        <f>Tabela14[[#This Row],[TtAlunos_Básico]]+Tabela14[[#This Row],[TtAlunos_Secundário_CCH]]+Tabela14[[#This Row],[TtAlunos_Secundário_prof]]</f>
        <v>251</v>
      </c>
      <c r="Q258" s="118">
        <f>Tabela14[[#This Row],[COF_MUN]]/Tabela14[[#This Row],[Total de Alunos]]*Tabela14[[#This Row],[TtAlunos_Básico]]</f>
        <v>0</v>
      </c>
      <c r="R258" s="119">
        <f>Tabela14[[#This Row],[COF_NUTSIII]]/Tabela14[[#This Row],[Total de Alunos]]*Tabela14[[#This Row],[TtAlunos_Básico]]</f>
        <v>218778.4744468281</v>
      </c>
      <c r="S258" s="120">
        <f>Tabela14[[#This Row],[COF_NUTSIII+MUN]]/Tabela14[[#This Row],[Total de Alunos]]*Tabela14[[#This Row],[TtAlunos_Básico]]</f>
        <v>218778.4744468281</v>
      </c>
      <c r="T258" s="119">
        <f>Tabela14[[#This Row],[COF_MUN]]/Tabela14[[#This Row],[Total de Alunos]]*Tabela14[[#This Row],[TtAlunos_Secundário_CCH]]</f>
        <v>0</v>
      </c>
      <c r="U258" s="119">
        <f>Tabela14[[#This Row],[COF_NUTSIII]]/Tabela14[[#This Row],[Total de Alunos]]*Tabela14[[#This Row],[TtAlunos_Secundário_CCH]]</f>
        <v>73314.063245479629</v>
      </c>
      <c r="V258" s="120">
        <f>Tabela14[[#This Row],[COF_NUTSIII+MUN]]/Tabela14[[#This Row],[Total de Alunos]]*Tabela14[[#This Row],[TtAlunos_Secundário_CCH]]</f>
        <v>73314.063245479629</v>
      </c>
      <c r="W258" s="119">
        <f>Tabela14[[#This Row],[COF_MUN]]/Tabela14[[#This Row],[Total de Alunos]]*Tabela14[[#This Row],[TtAlunos_Secundário_prof]]</f>
        <v>0</v>
      </c>
      <c r="X258" s="119">
        <f>Tabela14[[#This Row],[COF_NUTSIII]]/Tabela14[[#This Row],[Total de Alunos]]*Tabela14[[#This Row],[TtAlunos_Secundário_prof]]</f>
        <v>0</v>
      </c>
      <c r="Y258" s="120">
        <f>Tabela14[[#This Row],[COF_NUTSIII+MUN]]/Tabela14[[#This Row],[Total de Alunos]]*Tabela14[[#This Row],[TtAlunos_Secundário_prof]]</f>
        <v>0</v>
      </c>
    </row>
    <row r="259" spans="1:25" x14ac:dyDescent="0.3">
      <c r="A259" s="76">
        <v>815</v>
      </c>
      <c r="B259" s="76" t="s">
        <v>350</v>
      </c>
      <c r="C259" s="76" t="s">
        <v>353</v>
      </c>
      <c r="D259" s="76" t="s">
        <v>321</v>
      </c>
      <c r="E259" s="76" t="s">
        <v>377</v>
      </c>
      <c r="F259" s="76" t="s">
        <v>321</v>
      </c>
      <c r="G259" s="76">
        <v>150</v>
      </c>
      <c r="H259" s="76" t="s">
        <v>378</v>
      </c>
      <c r="I259" s="76" t="s">
        <v>391</v>
      </c>
      <c r="J259" s="121">
        <v>0</v>
      </c>
      <c r="K259" s="119">
        <v>0</v>
      </c>
      <c r="L259" s="120">
        <f>Tabela14[[#This Row],[COF_MUN]]+Tabela14[[#This Row],[COF_NUTSIII]]</f>
        <v>0</v>
      </c>
      <c r="M259" s="129">
        <v>466</v>
      </c>
      <c r="N259" s="129"/>
      <c r="O259" s="129"/>
      <c r="P259" s="130">
        <f>Tabela14[[#This Row],[TtAlunos_Básico]]+Tabela14[[#This Row],[TtAlunos_Secundário_CCH]]+Tabela14[[#This Row],[TtAlunos_Secundário_prof]]</f>
        <v>466</v>
      </c>
      <c r="Q259" s="118">
        <f>Tabela14[[#This Row],[COF_MUN]]/Tabela14[[#This Row],[Total de Alunos]]*Tabela14[[#This Row],[TtAlunos_Básico]]</f>
        <v>0</v>
      </c>
      <c r="R259" s="119">
        <f>Tabela14[[#This Row],[COF_NUTSIII]]/Tabela14[[#This Row],[Total de Alunos]]*Tabela14[[#This Row],[TtAlunos_Básico]]</f>
        <v>0</v>
      </c>
      <c r="S259" s="120">
        <f>Tabela14[[#This Row],[COF_NUTSIII+MUN]]/Tabela14[[#This Row],[Total de Alunos]]*Tabela14[[#This Row],[TtAlunos_Básico]]</f>
        <v>0</v>
      </c>
      <c r="T259" s="119">
        <f>Tabela14[[#This Row],[COF_MUN]]/Tabela14[[#This Row],[Total de Alunos]]*Tabela14[[#This Row],[TtAlunos_Secundário_CCH]]</f>
        <v>0</v>
      </c>
      <c r="U259" s="119">
        <f>Tabela14[[#This Row],[COF_NUTSIII]]/Tabela14[[#This Row],[Total de Alunos]]*Tabela14[[#This Row],[TtAlunos_Secundário_CCH]]</f>
        <v>0</v>
      </c>
      <c r="V259" s="120">
        <f>Tabela14[[#This Row],[COF_NUTSIII+MUN]]/Tabela14[[#This Row],[Total de Alunos]]*Tabela14[[#This Row],[TtAlunos_Secundário_CCH]]</f>
        <v>0</v>
      </c>
      <c r="W259" s="119">
        <f>Tabela14[[#This Row],[COF_MUN]]/Tabela14[[#This Row],[Total de Alunos]]*Tabela14[[#This Row],[TtAlunos_Secundário_prof]]</f>
        <v>0</v>
      </c>
      <c r="X259" s="119">
        <f>Tabela14[[#This Row],[COF_NUTSIII]]/Tabela14[[#This Row],[Total de Alunos]]*Tabela14[[#This Row],[TtAlunos_Secundário_prof]]</f>
        <v>0</v>
      </c>
      <c r="Y259" s="120">
        <f>Tabela14[[#This Row],[COF_NUTSIII+MUN]]/Tabela14[[#This Row],[Total de Alunos]]*Tabela14[[#This Row],[TtAlunos_Secundário_prof]]</f>
        <v>0</v>
      </c>
    </row>
    <row r="260" spans="1:25" x14ac:dyDescent="0.3">
      <c r="A260" s="76">
        <v>1316</v>
      </c>
      <c r="B260" s="76" t="s">
        <v>350</v>
      </c>
      <c r="C260" s="76" t="s">
        <v>353</v>
      </c>
      <c r="D260" s="76" t="s">
        <v>408</v>
      </c>
      <c r="E260" s="76" t="s">
        <v>409</v>
      </c>
      <c r="F260" s="76" t="s">
        <v>325</v>
      </c>
      <c r="G260" s="76" t="s">
        <v>299</v>
      </c>
      <c r="H260" s="76" t="s">
        <v>448</v>
      </c>
      <c r="I260" s="76" t="s">
        <v>461</v>
      </c>
      <c r="J260" s="118">
        <v>427449.48</v>
      </c>
      <c r="K260" s="119">
        <v>52941.176470588238</v>
      </c>
      <c r="L260" s="120">
        <f>Tabela14[[#This Row],[COF_MUN]]+Tabela14[[#This Row],[COF_NUTSIII]]</f>
        <v>480390.65647058823</v>
      </c>
      <c r="M260" s="129">
        <v>6601</v>
      </c>
      <c r="N260" s="129">
        <v>1135</v>
      </c>
      <c r="O260" s="129">
        <v>854</v>
      </c>
      <c r="P260" s="130">
        <f>Tabela14[[#This Row],[TtAlunos_Básico]]+Tabela14[[#This Row],[TtAlunos_Secundário_CCH]]+Tabela14[[#This Row],[TtAlunos_Secundário_prof]]</f>
        <v>8590</v>
      </c>
      <c r="Q260" s="118">
        <f>Tabela14[[#This Row],[COF_MUN]]/Tabela14[[#This Row],[Total de Alunos]]*Tabela14[[#This Row],[TtAlunos_Básico]]</f>
        <v>328474.27444470313</v>
      </c>
      <c r="R260" s="119">
        <f>Tabela14[[#This Row],[COF_NUTSIII]]/Tabela14[[#This Row],[Total de Alunos]]*Tabela14[[#This Row],[TtAlunos_Básico]]</f>
        <v>40682.736424022463</v>
      </c>
      <c r="S260" s="120">
        <f>Tabela14[[#This Row],[COF_NUTSIII+MUN]]/Tabela14[[#This Row],[Total de Alunos]]*Tabela14[[#This Row],[TtAlunos_Básico]]</f>
        <v>369157.0108687256</v>
      </c>
      <c r="T260" s="119">
        <f>Tabela14[[#This Row],[COF_MUN]]/Tabela14[[#This Row],[Total de Alunos]]*Tabela14[[#This Row],[TtAlunos_Secundário_CCH]]</f>
        <v>56479.064004656575</v>
      </c>
      <c r="U260" s="119">
        <f>Tabela14[[#This Row],[COF_NUTSIII]]/Tabela14[[#This Row],[Total de Alunos]]*Tabela14[[#This Row],[TtAlunos_Secundário_CCH]]</f>
        <v>6995.1379853454773</v>
      </c>
      <c r="V260" s="120">
        <f>Tabela14[[#This Row],[COF_NUTSIII+MUN]]/Tabela14[[#This Row],[Total de Alunos]]*Tabela14[[#This Row],[TtAlunos_Secundário_CCH]]</f>
        <v>63474.201990002053</v>
      </c>
      <c r="W260" s="119">
        <f>Tabela14[[#This Row],[COF_MUN]]/Tabela14[[#This Row],[Total de Alunos]]*Tabela14[[#This Row],[TtAlunos_Secundário_prof]]</f>
        <v>42496.141550640277</v>
      </c>
      <c r="X260" s="119">
        <f>Tabela14[[#This Row],[COF_NUTSIII]]/Tabela14[[#This Row],[Total de Alunos]]*Tabela14[[#This Row],[TtAlunos_Secundário_prof]]</f>
        <v>5263.3020612202972</v>
      </c>
      <c r="Y260" s="120">
        <f>Tabela14[[#This Row],[COF_NUTSIII+MUN]]/Tabela14[[#This Row],[Total de Alunos]]*Tabela14[[#This Row],[TtAlunos_Secundário_prof]]</f>
        <v>47759.443611860581</v>
      </c>
    </row>
    <row r="261" spans="1:25" x14ac:dyDescent="0.3">
      <c r="A261" s="76">
        <v>410</v>
      </c>
      <c r="B261" s="76" t="s">
        <v>350</v>
      </c>
      <c r="C261" s="76" t="s">
        <v>353</v>
      </c>
      <c r="D261" s="76" t="s">
        <v>408</v>
      </c>
      <c r="E261" s="76" t="s">
        <v>409</v>
      </c>
      <c r="F261" s="76" t="s">
        <v>339</v>
      </c>
      <c r="G261" s="76" t="s">
        <v>298</v>
      </c>
      <c r="H261" s="76" t="s">
        <v>515</v>
      </c>
      <c r="I261" s="76" t="s">
        <v>623</v>
      </c>
      <c r="J261" s="118">
        <v>307864.56</v>
      </c>
      <c r="K261" s="119">
        <v>232016.48111111112</v>
      </c>
      <c r="L261" s="120">
        <f>Tabela14[[#This Row],[COF_MUN]]+Tabela14[[#This Row],[COF_NUTSIII]]</f>
        <v>539881.04111111118</v>
      </c>
      <c r="M261" s="129">
        <v>386</v>
      </c>
      <c r="N261" s="129">
        <v>84</v>
      </c>
      <c r="O261" s="129">
        <v>33</v>
      </c>
      <c r="P261" s="130">
        <f>Tabela14[[#This Row],[TtAlunos_Básico]]+Tabela14[[#This Row],[TtAlunos_Secundário_CCH]]+Tabela14[[#This Row],[TtAlunos_Secundário_prof]]</f>
        <v>503</v>
      </c>
      <c r="Q261" s="118">
        <f>Tabela14[[#This Row],[COF_MUN]]/Tabela14[[#This Row],[Total de Alunos]]*Tabela14[[#This Row],[TtAlunos_Básico]]</f>
        <v>236253.91681908551</v>
      </c>
      <c r="R261" s="119">
        <f>Tabela14[[#This Row],[COF_NUTSIII]]/Tabela14[[#This Row],[Total de Alunos]]*Tabela14[[#This Row],[TtAlunos_Básico]]</f>
        <v>178048.43282085267</v>
      </c>
      <c r="S261" s="120">
        <f>Tabela14[[#This Row],[COF_NUTSIII+MUN]]/Tabela14[[#This Row],[Total de Alunos]]*Tabela14[[#This Row],[TtAlunos_Básico]]</f>
        <v>414302.34963993815</v>
      </c>
      <c r="T261" s="119">
        <f>Tabela14[[#This Row],[COF_MUN]]/Tabela14[[#This Row],[Total de Alunos]]*Tabela14[[#This Row],[TtAlunos_Secundário_CCH]]</f>
        <v>51412.769463220677</v>
      </c>
      <c r="U261" s="119">
        <f>Tabela14[[#This Row],[COF_NUTSIII]]/Tabela14[[#This Row],[Total de Alunos]]*Tabela14[[#This Row],[TtAlunos_Secundário_CCH]]</f>
        <v>38746.291080185554</v>
      </c>
      <c r="V261" s="120">
        <f>Tabela14[[#This Row],[COF_NUTSIII+MUN]]/Tabela14[[#This Row],[Total de Alunos]]*Tabela14[[#This Row],[TtAlunos_Secundário_CCH]]</f>
        <v>90159.060543406231</v>
      </c>
      <c r="W261" s="119">
        <f>Tabela14[[#This Row],[COF_MUN]]/Tabela14[[#This Row],[Total de Alunos]]*Tabela14[[#This Row],[TtAlunos_Secundário_prof]]</f>
        <v>20197.873717693838</v>
      </c>
      <c r="X261" s="119">
        <f>Tabela14[[#This Row],[COF_NUTSIII]]/Tabela14[[#This Row],[Total de Alunos]]*Tabela14[[#This Row],[TtAlunos_Secundário_prof]]</f>
        <v>15221.757210072898</v>
      </c>
      <c r="Y261" s="120">
        <f>Tabela14[[#This Row],[COF_NUTSIII+MUN]]/Tabela14[[#This Row],[Total de Alunos]]*Tabela14[[#This Row],[TtAlunos_Secundário_prof]]</f>
        <v>35419.630927766739</v>
      </c>
    </row>
    <row r="262" spans="1:25" x14ac:dyDescent="0.3">
      <c r="A262" s="76">
        <v>1114</v>
      </c>
      <c r="B262" s="76" t="s">
        <v>350</v>
      </c>
      <c r="C262" s="76" t="s">
        <v>353</v>
      </c>
      <c r="D262" s="76" t="s">
        <v>427</v>
      </c>
      <c r="E262" s="76" t="s">
        <v>428</v>
      </c>
      <c r="F262" s="76" t="s">
        <v>324</v>
      </c>
      <c r="G262" s="76">
        <v>170</v>
      </c>
      <c r="H262" s="76" t="s">
        <v>427</v>
      </c>
      <c r="I262" s="76" t="s">
        <v>444</v>
      </c>
      <c r="J262" s="118">
        <v>583238.88</v>
      </c>
      <c r="K262" s="119">
        <v>0</v>
      </c>
      <c r="L262" s="120">
        <f>Tabela14[[#This Row],[COF_MUN]]+Tabela14[[#This Row],[COF_NUTSIII]]</f>
        <v>583238.88</v>
      </c>
      <c r="M262" s="129">
        <v>12923</v>
      </c>
      <c r="N262" s="129">
        <v>2568</v>
      </c>
      <c r="O262" s="129">
        <v>1637</v>
      </c>
      <c r="P262" s="130">
        <f>Tabela14[[#This Row],[TtAlunos_Básico]]+Tabela14[[#This Row],[TtAlunos_Secundário_CCH]]+Tabela14[[#This Row],[TtAlunos_Secundário_prof]]</f>
        <v>17128</v>
      </c>
      <c r="Q262" s="118">
        <f>Tabela14[[#This Row],[COF_MUN]]/Tabela14[[#This Row],[Total de Alunos]]*Tabela14[[#This Row],[TtAlunos_Básico]]</f>
        <v>440051.14702475478</v>
      </c>
      <c r="R262" s="119">
        <f>Tabela14[[#This Row],[COF_NUTSIII]]/Tabela14[[#This Row],[Total de Alunos]]*Tabela14[[#This Row],[TtAlunos_Básico]]</f>
        <v>0</v>
      </c>
      <c r="S262" s="120">
        <f>Tabela14[[#This Row],[COF_NUTSIII+MUN]]/Tabela14[[#This Row],[Total de Alunos]]*Tabela14[[#This Row],[TtAlunos_Básico]]</f>
        <v>440051.14702475478</v>
      </c>
      <c r="T262" s="119">
        <f>Tabela14[[#This Row],[COF_MUN]]/Tabela14[[#This Row],[Total de Alunos]]*Tabela14[[#This Row],[TtAlunos_Secundário_CCH]]</f>
        <v>87444.969864549275</v>
      </c>
      <c r="U262" s="119">
        <f>Tabela14[[#This Row],[COF_NUTSIII]]/Tabela14[[#This Row],[Total de Alunos]]*Tabela14[[#This Row],[TtAlunos_Secundário_CCH]]</f>
        <v>0</v>
      </c>
      <c r="V262" s="120">
        <f>Tabela14[[#This Row],[COF_NUTSIII+MUN]]/Tabela14[[#This Row],[Total de Alunos]]*Tabela14[[#This Row],[TtAlunos_Secundário_CCH]]</f>
        <v>87444.969864549275</v>
      </c>
      <c r="W262" s="119">
        <f>Tabela14[[#This Row],[COF_MUN]]/Tabela14[[#This Row],[Total de Alunos]]*Tabela14[[#This Row],[TtAlunos_Secundário_prof]]</f>
        <v>55742.763110695938</v>
      </c>
      <c r="X262" s="119">
        <f>Tabela14[[#This Row],[COF_NUTSIII]]/Tabela14[[#This Row],[Total de Alunos]]*Tabela14[[#This Row],[TtAlunos_Secundário_prof]]</f>
        <v>0</v>
      </c>
      <c r="Y262" s="120">
        <f>Tabela14[[#This Row],[COF_NUTSIII+MUN]]/Tabela14[[#This Row],[Total de Alunos]]*Tabela14[[#This Row],[TtAlunos_Secundário_prof]]</f>
        <v>55742.763110695938</v>
      </c>
    </row>
    <row r="263" spans="1:25" x14ac:dyDescent="0.3">
      <c r="A263" s="76">
        <v>1420</v>
      </c>
      <c r="B263" s="76" t="s">
        <v>350</v>
      </c>
      <c r="C263" s="76" t="s">
        <v>353</v>
      </c>
      <c r="D263" s="76" t="s">
        <v>484</v>
      </c>
      <c r="E263" s="76" t="s">
        <v>485</v>
      </c>
      <c r="F263" s="76" t="s">
        <v>333</v>
      </c>
      <c r="G263" s="76" t="s">
        <v>308</v>
      </c>
      <c r="H263" s="76" t="s">
        <v>532</v>
      </c>
      <c r="I263" s="76" t="s">
        <v>555</v>
      </c>
      <c r="J263" s="118">
        <v>0</v>
      </c>
      <c r="K263" s="119">
        <v>292092.53769230773</v>
      </c>
      <c r="L263" s="120">
        <f>Tabela14[[#This Row],[COF_MUN]]+Tabela14[[#This Row],[COF_NUTSIII]]</f>
        <v>292092.53769230773</v>
      </c>
      <c r="M263" s="129">
        <v>625</v>
      </c>
      <c r="N263" s="129">
        <v>87</v>
      </c>
      <c r="O263" s="129">
        <v>54</v>
      </c>
      <c r="P263" s="130">
        <f>Tabela14[[#This Row],[TtAlunos_Básico]]+Tabela14[[#This Row],[TtAlunos_Secundário_CCH]]+Tabela14[[#This Row],[TtAlunos_Secundário_prof]]</f>
        <v>766</v>
      </c>
      <c r="Q263" s="118">
        <f>Tabela14[[#This Row],[COF_MUN]]/Tabela14[[#This Row],[Total de Alunos]]*Tabela14[[#This Row],[TtAlunos_Básico]]</f>
        <v>0</v>
      </c>
      <c r="R263" s="119">
        <f>Tabela14[[#This Row],[COF_NUTSIII]]/Tabela14[[#This Row],[Total de Alunos]]*Tabela14[[#This Row],[TtAlunos_Básico]]</f>
        <v>238326.15673327979</v>
      </c>
      <c r="S263" s="120">
        <f>Tabela14[[#This Row],[COF_NUTSIII+MUN]]/Tabela14[[#This Row],[Total de Alunos]]*Tabela14[[#This Row],[TtAlunos_Básico]]</f>
        <v>238326.15673327979</v>
      </c>
      <c r="T263" s="119">
        <f>Tabela14[[#This Row],[COF_MUN]]/Tabela14[[#This Row],[Total de Alunos]]*Tabela14[[#This Row],[TtAlunos_Secundário_CCH]]</f>
        <v>0</v>
      </c>
      <c r="U263" s="119">
        <f>Tabela14[[#This Row],[COF_NUTSIII]]/Tabela14[[#This Row],[Total de Alunos]]*Tabela14[[#This Row],[TtAlunos_Secundário_CCH]]</f>
        <v>33175.001017272545</v>
      </c>
      <c r="V263" s="120">
        <f>Tabela14[[#This Row],[COF_NUTSIII+MUN]]/Tabela14[[#This Row],[Total de Alunos]]*Tabela14[[#This Row],[TtAlunos_Secundário_CCH]]</f>
        <v>33175.001017272545</v>
      </c>
      <c r="W263" s="119">
        <f>Tabela14[[#This Row],[COF_MUN]]/Tabela14[[#This Row],[Total de Alunos]]*Tabela14[[#This Row],[TtAlunos_Secundário_prof]]</f>
        <v>0</v>
      </c>
      <c r="X263" s="119">
        <f>Tabela14[[#This Row],[COF_NUTSIII]]/Tabela14[[#This Row],[Total de Alunos]]*Tabela14[[#This Row],[TtAlunos_Secundário_prof]]</f>
        <v>20591.379941755375</v>
      </c>
      <c r="Y263" s="120">
        <f>Tabela14[[#This Row],[COF_NUTSIII+MUN]]/Tabela14[[#This Row],[Total de Alunos]]*Tabela14[[#This Row],[TtAlunos_Secundário_prof]]</f>
        <v>20591.379941755375</v>
      </c>
    </row>
    <row r="264" spans="1:25" x14ac:dyDescent="0.3">
      <c r="A264" s="76">
        <v>1610</v>
      </c>
      <c r="B264" s="76" t="s">
        <v>350</v>
      </c>
      <c r="C264" s="76" t="s">
        <v>353</v>
      </c>
      <c r="D264" s="76" t="s">
        <v>408</v>
      </c>
      <c r="E264" s="76" t="s">
        <v>409</v>
      </c>
      <c r="F264" s="76" t="s">
        <v>29</v>
      </c>
      <c r="G264" s="76">
        <v>111</v>
      </c>
      <c r="H264" s="76" t="s">
        <v>410</v>
      </c>
      <c r="I264" s="76" t="s">
        <v>419</v>
      </c>
      <c r="J264" s="118">
        <v>192812.22</v>
      </c>
      <c r="K264" s="119">
        <v>52435.949000000001</v>
      </c>
      <c r="L264" s="120">
        <f>Tabela14[[#This Row],[COF_MUN]]+Tabela14[[#This Row],[COF_NUTSIII]]</f>
        <v>245248.16899999999</v>
      </c>
      <c r="M264" s="129">
        <v>738</v>
      </c>
      <c r="N264" s="129">
        <v>143</v>
      </c>
      <c r="O264" s="129">
        <v>50</v>
      </c>
      <c r="P264" s="130">
        <f>Tabela14[[#This Row],[TtAlunos_Básico]]+Tabela14[[#This Row],[TtAlunos_Secundário_CCH]]+Tabela14[[#This Row],[TtAlunos_Secundário_prof]]</f>
        <v>931</v>
      </c>
      <c r="Q264" s="118">
        <f>Tabela14[[#This Row],[COF_MUN]]/Tabela14[[#This Row],[Total de Alunos]]*Tabela14[[#This Row],[TtAlunos_Básico]]</f>
        <v>152841.48051557466</v>
      </c>
      <c r="R264" s="119">
        <f>Tabela14[[#This Row],[COF_NUTSIII]]/Tabela14[[#This Row],[Total de Alunos]]*Tabela14[[#This Row],[TtAlunos_Básico]]</f>
        <v>41565.76838023631</v>
      </c>
      <c r="S264" s="120">
        <f>Tabela14[[#This Row],[COF_NUTSIII+MUN]]/Tabela14[[#This Row],[Total de Alunos]]*Tabela14[[#This Row],[TtAlunos_Básico]]</f>
        <v>194407.24889581098</v>
      </c>
      <c r="T264" s="119">
        <f>Tabela14[[#This Row],[COF_MUN]]/Tabela14[[#This Row],[Total de Alunos]]*Tabela14[[#This Row],[TtAlunos_Secundário_CCH]]</f>
        <v>29615.625628356607</v>
      </c>
      <c r="U264" s="119">
        <f>Tabela14[[#This Row],[COF_NUTSIII]]/Tabela14[[#This Row],[Total de Alunos]]*Tabela14[[#This Row],[TtAlunos_Secundário_CCH]]</f>
        <v>8054.071650912997</v>
      </c>
      <c r="V264" s="120">
        <f>Tabela14[[#This Row],[COF_NUTSIII+MUN]]/Tabela14[[#This Row],[Total de Alunos]]*Tabela14[[#This Row],[TtAlunos_Secundário_CCH]]</f>
        <v>37669.697279269603</v>
      </c>
      <c r="W264" s="119">
        <f>Tabela14[[#This Row],[COF_MUN]]/Tabela14[[#This Row],[Total de Alunos]]*Tabela14[[#This Row],[TtAlunos_Secundário_prof]]</f>
        <v>10355.113856068743</v>
      </c>
      <c r="X264" s="119">
        <f>Tabela14[[#This Row],[COF_NUTSIII]]/Tabela14[[#This Row],[Total de Alunos]]*Tabela14[[#This Row],[TtAlunos_Secundário_prof]]</f>
        <v>2816.1089688506981</v>
      </c>
      <c r="Y264" s="120">
        <f>Tabela14[[#This Row],[COF_NUTSIII+MUN]]/Tabela14[[#This Row],[Total de Alunos]]*Tabela14[[#This Row],[TtAlunos_Secundário_prof]]</f>
        <v>13171.222824919443</v>
      </c>
    </row>
    <row r="265" spans="1:25" x14ac:dyDescent="0.3">
      <c r="A265" s="76">
        <v>312</v>
      </c>
      <c r="B265" s="76" t="s">
        <v>350</v>
      </c>
      <c r="C265" s="76" t="s">
        <v>353</v>
      </c>
      <c r="D265" s="76" t="s">
        <v>408</v>
      </c>
      <c r="E265" s="76" t="s">
        <v>409</v>
      </c>
      <c r="F265" s="76" t="s">
        <v>326</v>
      </c>
      <c r="G265" s="76">
        <v>119</v>
      </c>
      <c r="H265" s="76" t="s">
        <v>463</v>
      </c>
      <c r="I265" s="76" t="s">
        <v>470</v>
      </c>
      <c r="J265" s="118">
        <v>491604.41000000003</v>
      </c>
      <c r="K265" s="119">
        <v>425629.25624999998</v>
      </c>
      <c r="L265" s="120">
        <f>Tabela14[[#This Row],[COF_MUN]]+Tabela14[[#This Row],[COF_NUTSIII]]</f>
        <v>917233.66625000001</v>
      </c>
      <c r="M265" s="129">
        <v>10638</v>
      </c>
      <c r="N265" s="129">
        <v>2259</v>
      </c>
      <c r="O265" s="129">
        <v>2121</v>
      </c>
      <c r="P265" s="130">
        <f>Tabela14[[#This Row],[TtAlunos_Básico]]+Tabela14[[#This Row],[TtAlunos_Secundário_CCH]]+Tabela14[[#This Row],[TtAlunos_Secundário_prof]]</f>
        <v>15018</v>
      </c>
      <c r="Q265" s="118">
        <f>Tabela14[[#This Row],[COF_MUN]]/Tabela14[[#This Row],[Total de Alunos]]*Tabela14[[#This Row],[TtAlunos_Básico]]</f>
        <v>348227.97400319623</v>
      </c>
      <c r="R265" s="119">
        <f>Tabela14[[#This Row],[COF_NUTSIII]]/Tabela14[[#This Row],[Total de Alunos]]*Tabela14[[#This Row],[TtAlunos_Básico]]</f>
        <v>301494.47516230523</v>
      </c>
      <c r="S265" s="120">
        <f>Tabela14[[#This Row],[COF_NUTSIII+MUN]]/Tabela14[[#This Row],[Total de Alunos]]*Tabela14[[#This Row],[TtAlunos_Básico]]</f>
        <v>649722.4491655014</v>
      </c>
      <c r="T265" s="119">
        <f>Tabela14[[#This Row],[COF_MUN]]/Tabela14[[#This Row],[Total de Alunos]]*Tabela14[[#This Row],[TtAlunos_Secundário_CCH]]</f>
        <v>73946.887880543363</v>
      </c>
      <c r="U265" s="119">
        <f>Tabela14[[#This Row],[COF_NUTSIII]]/Tabela14[[#This Row],[Total de Alunos]]*Tabela14[[#This Row],[TtAlunos_Secundário_CCH]]</f>
        <v>64022.938465091887</v>
      </c>
      <c r="V265" s="120">
        <f>Tabela14[[#This Row],[COF_NUTSIII+MUN]]/Tabela14[[#This Row],[Total de Alunos]]*Tabela14[[#This Row],[TtAlunos_Secundário_CCH]]</f>
        <v>137969.82634563523</v>
      </c>
      <c r="W265" s="119">
        <f>Tabela14[[#This Row],[COF_MUN]]/Tabela14[[#This Row],[Total de Alunos]]*Tabela14[[#This Row],[TtAlunos_Secundário_prof]]</f>
        <v>69429.548116260499</v>
      </c>
      <c r="X265" s="119">
        <f>Tabela14[[#This Row],[COF_NUTSIII]]/Tabela14[[#This Row],[Total de Alunos]]*Tabela14[[#This Row],[TtAlunos_Secundário_prof]]</f>
        <v>60111.842622602875</v>
      </c>
      <c r="Y265" s="120">
        <f>Tabela14[[#This Row],[COF_NUTSIII+MUN]]/Tabela14[[#This Row],[Total de Alunos]]*Tabela14[[#This Row],[TtAlunos_Secundário_prof]]</f>
        <v>129541.39073886335</v>
      </c>
    </row>
    <row r="266" spans="1:25" x14ac:dyDescent="0.3">
      <c r="A266" s="76">
        <v>914</v>
      </c>
      <c r="B266" s="76" t="s">
        <v>350</v>
      </c>
      <c r="C266" s="76" t="s">
        <v>353</v>
      </c>
      <c r="D266" s="76" t="s">
        <v>408</v>
      </c>
      <c r="E266" s="76" t="s">
        <v>409</v>
      </c>
      <c r="F266" s="76" t="s">
        <v>331</v>
      </c>
      <c r="G266" s="76" t="s">
        <v>301</v>
      </c>
      <c r="H266" s="76" t="s">
        <v>492</v>
      </c>
      <c r="I266" s="76" t="s">
        <v>531</v>
      </c>
      <c r="J266" s="118">
        <v>282619.53000000003</v>
      </c>
      <c r="K266" s="119">
        <v>11835.449999999999</v>
      </c>
      <c r="L266" s="120">
        <f>Tabela14[[#This Row],[COF_MUN]]+Tabela14[[#This Row],[COF_NUTSIII]]</f>
        <v>294454.98000000004</v>
      </c>
      <c r="M266" s="129">
        <v>352</v>
      </c>
      <c r="N266" s="129">
        <v>86</v>
      </c>
      <c r="O266" s="129"/>
      <c r="P266" s="130">
        <f>Tabela14[[#This Row],[TtAlunos_Básico]]+Tabela14[[#This Row],[TtAlunos_Secundário_CCH]]+Tabela14[[#This Row],[TtAlunos_Secundário_prof]]</f>
        <v>438</v>
      </c>
      <c r="Q266" s="118">
        <f>Tabela14[[#This Row],[COF_MUN]]/Tabela14[[#This Row],[Total de Alunos]]*Tabela14[[#This Row],[TtAlunos_Básico]]</f>
        <v>227128.02410958905</v>
      </c>
      <c r="R266" s="119">
        <f>Tabela14[[#This Row],[COF_NUTSIII]]/Tabela14[[#This Row],[Total de Alunos]]*Tabela14[[#This Row],[TtAlunos_Básico]]</f>
        <v>9511.5945205479438</v>
      </c>
      <c r="S266" s="120">
        <f>Tabela14[[#This Row],[COF_NUTSIII+MUN]]/Tabela14[[#This Row],[Total de Alunos]]*Tabela14[[#This Row],[TtAlunos_Básico]]</f>
        <v>236639.618630137</v>
      </c>
      <c r="T266" s="119">
        <f>Tabela14[[#This Row],[COF_MUN]]/Tabela14[[#This Row],[Total de Alunos]]*Tabela14[[#This Row],[TtAlunos_Secundário_CCH]]</f>
        <v>55491.505890410961</v>
      </c>
      <c r="U266" s="119">
        <f>Tabela14[[#This Row],[COF_NUTSIII]]/Tabela14[[#This Row],[Total de Alunos]]*Tabela14[[#This Row],[TtAlunos_Secundário_CCH]]</f>
        <v>2323.8554794520546</v>
      </c>
      <c r="V266" s="120">
        <f>Tabela14[[#This Row],[COF_NUTSIII+MUN]]/Tabela14[[#This Row],[Total de Alunos]]*Tabela14[[#This Row],[TtAlunos_Secundário_CCH]]</f>
        <v>57815.361369863022</v>
      </c>
      <c r="W266" s="119">
        <f>Tabela14[[#This Row],[COF_MUN]]/Tabela14[[#This Row],[Total de Alunos]]*Tabela14[[#This Row],[TtAlunos_Secundário_prof]]</f>
        <v>0</v>
      </c>
      <c r="X266" s="119">
        <f>Tabela14[[#This Row],[COF_NUTSIII]]/Tabela14[[#This Row],[Total de Alunos]]*Tabela14[[#This Row],[TtAlunos_Secundário_prof]]</f>
        <v>0</v>
      </c>
      <c r="Y266" s="120">
        <f>Tabela14[[#This Row],[COF_NUTSIII+MUN]]/Tabela14[[#This Row],[Total de Alunos]]*Tabela14[[#This Row],[TtAlunos_Secundário_prof]]</f>
        <v>0</v>
      </c>
    </row>
    <row r="267" spans="1:25" x14ac:dyDescent="0.3">
      <c r="A267" s="76">
        <v>1317</v>
      </c>
      <c r="B267" s="76" t="s">
        <v>350</v>
      </c>
      <c r="C267" s="76" t="s">
        <v>353</v>
      </c>
      <c r="D267" s="76" t="s">
        <v>408</v>
      </c>
      <c r="E267" s="76" t="s">
        <v>409</v>
      </c>
      <c r="F267" s="76" t="s">
        <v>325</v>
      </c>
      <c r="G267" s="76" t="s">
        <v>299</v>
      </c>
      <c r="H267" s="76" t="s">
        <v>448</v>
      </c>
      <c r="I267" s="76" t="s">
        <v>462</v>
      </c>
      <c r="J267" s="118">
        <v>1538102.74</v>
      </c>
      <c r="K267" s="119">
        <v>52941.176470588238</v>
      </c>
      <c r="L267" s="120">
        <f>Tabela14[[#This Row],[COF_MUN]]+Tabela14[[#This Row],[COF_NUTSIII]]</f>
        <v>1591043.9164705882</v>
      </c>
      <c r="M267" s="129">
        <v>24837</v>
      </c>
      <c r="N267" s="129">
        <v>4233</v>
      </c>
      <c r="O267" s="129">
        <v>2536</v>
      </c>
      <c r="P267" s="130">
        <f>Tabela14[[#This Row],[TtAlunos_Básico]]+Tabela14[[#This Row],[TtAlunos_Secundário_CCH]]+Tabela14[[#This Row],[TtAlunos_Secundário_prof]]</f>
        <v>31606</v>
      </c>
      <c r="Q267" s="118">
        <f>Tabela14[[#This Row],[COF_MUN]]/Tabela14[[#This Row],[Total de Alunos]]*Tabela14[[#This Row],[TtAlunos_Básico]]</f>
        <v>1208690.0510466367</v>
      </c>
      <c r="R267" s="119">
        <f>Tabela14[[#This Row],[COF_NUTSIII]]/Tabela14[[#This Row],[Total de Alunos]]*Tabela14[[#This Row],[TtAlunos_Básico]]</f>
        <v>41602.860216414607</v>
      </c>
      <c r="S267" s="120">
        <f>Tabela14[[#This Row],[COF_NUTSIII+MUN]]/Tabela14[[#This Row],[Total de Alunos]]*Tabela14[[#This Row],[TtAlunos_Básico]]</f>
        <v>1250292.9112630514</v>
      </c>
      <c r="T267" s="119">
        <f>Tabela14[[#This Row],[COF_MUN]]/Tabela14[[#This Row],[Total de Alunos]]*Tabela14[[#This Row],[TtAlunos_Secundário_CCH]]</f>
        <v>205998.50972663419</v>
      </c>
      <c r="U267" s="119">
        <f>Tabela14[[#This Row],[COF_NUTSIII]]/Tabela14[[#This Row],[Total de Alunos]]*Tabela14[[#This Row],[TtAlunos_Secundário_CCH]]</f>
        <v>7090.4258685059804</v>
      </c>
      <c r="V267" s="120">
        <f>Tabela14[[#This Row],[COF_NUTSIII+MUN]]/Tabela14[[#This Row],[Total de Alunos]]*Tabela14[[#This Row],[TtAlunos_Secundário_CCH]]</f>
        <v>213088.93559514018</v>
      </c>
      <c r="W267" s="119">
        <f>Tabela14[[#This Row],[COF_MUN]]/Tabela14[[#This Row],[Total de Alunos]]*Tabela14[[#This Row],[TtAlunos_Secundário_prof]]</f>
        <v>123414.1792267291</v>
      </c>
      <c r="X267" s="119">
        <f>Tabela14[[#This Row],[COF_NUTSIII]]/Tabela14[[#This Row],[Total de Alunos]]*Tabela14[[#This Row],[TtAlunos_Secundário_prof]]</f>
        <v>4247.8903856676507</v>
      </c>
      <c r="Y267" s="120">
        <f>Tabela14[[#This Row],[COF_NUTSIII+MUN]]/Tabela14[[#This Row],[Total de Alunos]]*Tabela14[[#This Row],[TtAlunos_Secundário_prof]]</f>
        <v>127662.06961239675</v>
      </c>
    </row>
    <row r="268" spans="1:25" x14ac:dyDescent="0.3">
      <c r="A268" s="76">
        <v>1822</v>
      </c>
      <c r="B268" s="76" t="s">
        <v>350</v>
      </c>
      <c r="C268" s="76" t="s">
        <v>353</v>
      </c>
      <c r="D268" s="76" t="s">
        <v>484</v>
      </c>
      <c r="E268" s="76" t="s">
        <v>485</v>
      </c>
      <c r="F268" s="76" t="s">
        <v>340</v>
      </c>
      <c r="G268" s="76" t="s">
        <v>316</v>
      </c>
      <c r="H268" s="76" t="s">
        <v>513</v>
      </c>
      <c r="I268" s="76" t="s">
        <v>637</v>
      </c>
      <c r="J268" s="118">
        <v>0</v>
      </c>
      <c r="K268" s="119">
        <v>341568.78571428574</v>
      </c>
      <c r="L268" s="120">
        <f>Tabela14[[#This Row],[COF_MUN]]+Tabela14[[#This Row],[COF_NUTSIII]]</f>
        <v>341568.78571428574</v>
      </c>
      <c r="M268" s="129">
        <v>351</v>
      </c>
      <c r="N268" s="129">
        <v>73</v>
      </c>
      <c r="O268" s="129">
        <v>41</v>
      </c>
      <c r="P268" s="130">
        <f>Tabela14[[#This Row],[TtAlunos_Básico]]+Tabela14[[#This Row],[TtAlunos_Secundário_CCH]]+Tabela14[[#This Row],[TtAlunos_Secundário_prof]]</f>
        <v>465</v>
      </c>
      <c r="Q268" s="118">
        <f>Tabela14[[#This Row],[COF_MUN]]/Tabela14[[#This Row],[Total de Alunos]]*Tabela14[[#This Row],[TtAlunos_Básico]]</f>
        <v>0</v>
      </c>
      <c r="R268" s="119">
        <f>Tabela14[[#This Row],[COF_NUTSIII]]/Tabela14[[#This Row],[Total de Alunos]]*Tabela14[[#This Row],[TtAlunos_Básico]]</f>
        <v>257829.34147465439</v>
      </c>
      <c r="S268" s="120">
        <f>Tabela14[[#This Row],[COF_NUTSIII+MUN]]/Tabela14[[#This Row],[Total de Alunos]]*Tabela14[[#This Row],[TtAlunos_Básico]]</f>
        <v>257829.34147465439</v>
      </c>
      <c r="T268" s="119">
        <f>Tabela14[[#This Row],[COF_MUN]]/Tabela14[[#This Row],[Total de Alunos]]*Tabela14[[#This Row],[TtAlunos_Secundário_CCH]]</f>
        <v>0</v>
      </c>
      <c r="U268" s="119">
        <f>Tabela14[[#This Row],[COF_NUTSIII]]/Tabela14[[#This Row],[Total de Alunos]]*Tabela14[[#This Row],[TtAlunos_Secundário_CCH]]</f>
        <v>53622.626574500769</v>
      </c>
      <c r="V268" s="120">
        <f>Tabela14[[#This Row],[COF_NUTSIII+MUN]]/Tabela14[[#This Row],[Total de Alunos]]*Tabela14[[#This Row],[TtAlunos_Secundário_CCH]]</f>
        <v>53622.626574500769</v>
      </c>
      <c r="W268" s="119">
        <f>Tabela14[[#This Row],[COF_MUN]]/Tabela14[[#This Row],[Total de Alunos]]*Tabela14[[#This Row],[TtAlunos_Secundário_prof]]</f>
        <v>0</v>
      </c>
      <c r="X268" s="119">
        <f>Tabela14[[#This Row],[COF_NUTSIII]]/Tabela14[[#This Row],[Total de Alunos]]*Tabela14[[#This Row],[TtAlunos_Secundário_prof]]</f>
        <v>30116.817665130569</v>
      </c>
      <c r="Y268" s="120">
        <f>Tabela14[[#This Row],[COF_NUTSIII+MUN]]/Tabela14[[#This Row],[Total de Alunos]]*Tabela14[[#This Row],[TtAlunos_Secundário_prof]]</f>
        <v>30116.817665130569</v>
      </c>
    </row>
    <row r="269" spans="1:25" x14ac:dyDescent="0.3">
      <c r="A269" s="76">
        <v>617</v>
      </c>
      <c r="B269" s="76" t="s">
        <v>350</v>
      </c>
      <c r="C269" s="76" t="s">
        <v>353</v>
      </c>
      <c r="D269" s="76" t="s">
        <v>484</v>
      </c>
      <c r="E269" s="76" t="s">
        <v>485</v>
      </c>
      <c r="F269" s="76" t="s">
        <v>336</v>
      </c>
      <c r="G269" s="76" t="s">
        <v>314</v>
      </c>
      <c r="H269" s="76" t="s">
        <v>579</v>
      </c>
      <c r="I269" s="76" t="s">
        <v>597</v>
      </c>
      <c r="J269" s="118">
        <v>0</v>
      </c>
      <c r="K269" s="119">
        <v>331258.91315789474</v>
      </c>
      <c r="L269" s="120">
        <f>Tabela14[[#This Row],[COF_MUN]]+Tabela14[[#This Row],[COF_NUTSIII]]</f>
        <v>331258.91315789474</v>
      </c>
      <c r="M269" s="129">
        <v>538</v>
      </c>
      <c r="N269" s="129">
        <v>100</v>
      </c>
      <c r="O269" s="129">
        <v>66</v>
      </c>
      <c r="P269" s="130">
        <f>Tabela14[[#This Row],[TtAlunos_Básico]]+Tabela14[[#This Row],[TtAlunos_Secundário_CCH]]+Tabela14[[#This Row],[TtAlunos_Secundário_prof]]</f>
        <v>704</v>
      </c>
      <c r="Q269" s="118">
        <f>Tabela14[[#This Row],[COF_MUN]]/Tabela14[[#This Row],[Total de Alunos]]*Tabela14[[#This Row],[TtAlunos_Básico]]</f>
        <v>0</v>
      </c>
      <c r="R269" s="119">
        <f>Tabela14[[#This Row],[COF_NUTSIII]]/Tabela14[[#This Row],[Total de Alunos]]*Tabela14[[#This Row],[TtAlunos_Básico]]</f>
        <v>253149.56715759568</v>
      </c>
      <c r="S269" s="120">
        <f>Tabela14[[#This Row],[COF_NUTSIII+MUN]]/Tabela14[[#This Row],[Total de Alunos]]*Tabela14[[#This Row],[TtAlunos_Básico]]</f>
        <v>253149.56715759568</v>
      </c>
      <c r="T269" s="119">
        <f>Tabela14[[#This Row],[COF_MUN]]/Tabela14[[#This Row],[Total de Alunos]]*Tabela14[[#This Row],[TtAlunos_Secundário_CCH]]</f>
        <v>0</v>
      </c>
      <c r="U269" s="119">
        <f>Tabela14[[#This Row],[COF_NUTSIII]]/Tabela14[[#This Row],[Total de Alunos]]*Tabela14[[#This Row],[TtAlunos_Secundário_CCH]]</f>
        <v>47053.822891746408</v>
      </c>
      <c r="V269" s="120">
        <f>Tabela14[[#This Row],[COF_NUTSIII+MUN]]/Tabela14[[#This Row],[Total de Alunos]]*Tabela14[[#This Row],[TtAlunos_Secundário_CCH]]</f>
        <v>47053.822891746408</v>
      </c>
      <c r="W269" s="119">
        <f>Tabela14[[#This Row],[COF_MUN]]/Tabela14[[#This Row],[Total de Alunos]]*Tabela14[[#This Row],[TtAlunos_Secundário_prof]]</f>
        <v>0</v>
      </c>
      <c r="X269" s="119">
        <f>Tabela14[[#This Row],[COF_NUTSIII]]/Tabela14[[#This Row],[Total de Alunos]]*Tabela14[[#This Row],[TtAlunos_Secundário_prof]]</f>
        <v>31055.523108552632</v>
      </c>
      <c r="Y269" s="120">
        <f>Tabela14[[#This Row],[COF_NUTSIII+MUN]]/Tabela14[[#This Row],[Total de Alunos]]*Tabela14[[#This Row],[TtAlunos_Secundário_prof]]</f>
        <v>31055.523108552632</v>
      </c>
    </row>
    <row r="270" spans="1:25" x14ac:dyDescent="0.3">
      <c r="A270" s="76">
        <v>1713</v>
      </c>
      <c r="B270" s="76" t="s">
        <v>350</v>
      </c>
      <c r="C270" s="76" t="s">
        <v>353</v>
      </c>
      <c r="D270" s="76" t="s">
        <v>408</v>
      </c>
      <c r="E270" s="76" t="s">
        <v>409</v>
      </c>
      <c r="F270" s="76" t="s">
        <v>323</v>
      </c>
      <c r="G270" s="76" t="s">
        <v>300</v>
      </c>
      <c r="H270" s="76" t="s">
        <v>420</v>
      </c>
      <c r="I270" s="76" t="s">
        <v>426</v>
      </c>
      <c r="J270" s="118">
        <v>611728.68000000005</v>
      </c>
      <c r="K270" s="119">
        <v>29750</v>
      </c>
      <c r="L270" s="120">
        <f>Tabela14[[#This Row],[COF_MUN]]+Tabela14[[#This Row],[COF_NUTSIII]]</f>
        <v>641478.68000000005</v>
      </c>
      <c r="M270" s="129">
        <v>664</v>
      </c>
      <c r="N270" s="129">
        <v>177</v>
      </c>
      <c r="O270" s="129">
        <v>93</v>
      </c>
      <c r="P270" s="130">
        <f>Tabela14[[#This Row],[TtAlunos_Básico]]+Tabela14[[#This Row],[TtAlunos_Secundário_CCH]]+Tabela14[[#This Row],[TtAlunos_Secundário_prof]]</f>
        <v>934</v>
      </c>
      <c r="Q270" s="118">
        <f>Tabela14[[#This Row],[COF_MUN]]/Tabela14[[#This Row],[Total de Alunos]]*Tabela14[[#This Row],[TtAlunos_Básico]]</f>
        <v>434890.62475374731</v>
      </c>
      <c r="R270" s="119">
        <f>Tabela14[[#This Row],[COF_NUTSIII]]/Tabela14[[#This Row],[Total de Alunos]]*Tabela14[[#This Row],[TtAlunos_Básico]]</f>
        <v>21149.892933618841</v>
      </c>
      <c r="S270" s="120">
        <f>Tabela14[[#This Row],[COF_NUTSIII+MUN]]/Tabela14[[#This Row],[Total de Alunos]]*Tabela14[[#This Row],[TtAlunos_Básico]]</f>
        <v>456040.51768736617</v>
      </c>
      <c r="T270" s="119">
        <f>Tabela14[[#This Row],[COF_MUN]]/Tabela14[[#This Row],[Total de Alunos]]*Tabela14[[#This Row],[TtAlunos_Secundário_CCH]]</f>
        <v>115927.1695503212</v>
      </c>
      <c r="U270" s="119">
        <f>Tabela14[[#This Row],[COF_NUTSIII]]/Tabela14[[#This Row],[Total de Alunos]]*Tabela14[[#This Row],[TtAlunos_Secundário_CCH]]</f>
        <v>5637.8479657387579</v>
      </c>
      <c r="V270" s="120">
        <f>Tabela14[[#This Row],[COF_NUTSIII+MUN]]/Tabela14[[#This Row],[Total de Alunos]]*Tabela14[[#This Row],[TtAlunos_Secundário_CCH]]</f>
        <v>121565.01751605996</v>
      </c>
      <c r="W270" s="119">
        <f>Tabela14[[#This Row],[COF_MUN]]/Tabela14[[#This Row],[Total de Alunos]]*Tabela14[[#This Row],[TtAlunos_Secundário_prof]]</f>
        <v>60910.88569593148</v>
      </c>
      <c r="X270" s="119">
        <f>Tabela14[[#This Row],[COF_NUTSIII]]/Tabela14[[#This Row],[Total de Alunos]]*Tabela14[[#This Row],[TtAlunos_Secundário_prof]]</f>
        <v>2962.2591006423982</v>
      </c>
      <c r="Y270" s="120">
        <f>Tabela14[[#This Row],[COF_NUTSIII+MUN]]/Tabela14[[#This Row],[Total de Alunos]]*Tabela14[[#This Row],[TtAlunos_Secundário_prof]]</f>
        <v>63873.144796573877</v>
      </c>
    </row>
    <row r="271" spans="1:25" x14ac:dyDescent="0.3">
      <c r="A271" s="76">
        <v>1714</v>
      </c>
      <c r="B271" s="76" t="s">
        <v>350</v>
      </c>
      <c r="C271" s="76" t="s">
        <v>353</v>
      </c>
      <c r="D271" s="76" t="s">
        <v>408</v>
      </c>
      <c r="E271" s="76" t="s">
        <v>409</v>
      </c>
      <c r="F271" s="76" t="s">
        <v>331</v>
      </c>
      <c r="G271" s="76" t="s">
        <v>301</v>
      </c>
      <c r="H271" s="76" t="s">
        <v>420</v>
      </c>
      <c r="I271" s="76" t="s">
        <v>420</v>
      </c>
      <c r="J271" s="118">
        <v>790350</v>
      </c>
      <c r="K271" s="119">
        <v>11835.449999999999</v>
      </c>
      <c r="L271" s="120">
        <f>Tabela14[[#This Row],[COF_MUN]]+Tabela14[[#This Row],[COF_NUTSIII]]</f>
        <v>802185.45</v>
      </c>
      <c r="M271" s="129">
        <v>4136</v>
      </c>
      <c r="N271" s="129">
        <v>1402</v>
      </c>
      <c r="O271" s="129">
        <v>401</v>
      </c>
      <c r="P271" s="130">
        <f>Tabela14[[#This Row],[TtAlunos_Básico]]+Tabela14[[#This Row],[TtAlunos_Secundário_CCH]]+Tabela14[[#This Row],[TtAlunos_Secundário_prof]]</f>
        <v>5939</v>
      </c>
      <c r="Q271" s="118">
        <f>Tabela14[[#This Row],[COF_MUN]]/Tabela14[[#This Row],[Total de Alunos]]*Tabela14[[#This Row],[TtAlunos_Básico]]</f>
        <v>550410.43946792383</v>
      </c>
      <c r="R271" s="119">
        <f>Tabela14[[#This Row],[COF_NUTSIII]]/Tabela14[[#This Row],[Total de Alunos]]*Tabela14[[#This Row],[TtAlunos_Básico]]</f>
        <v>8242.3676039737311</v>
      </c>
      <c r="S271" s="120">
        <f>Tabela14[[#This Row],[COF_NUTSIII+MUN]]/Tabela14[[#This Row],[Total de Alunos]]*Tabela14[[#This Row],[TtAlunos_Básico]]</f>
        <v>558652.80707189767</v>
      </c>
      <c r="T271" s="119">
        <f>Tabela14[[#This Row],[COF_MUN]]/Tabela14[[#This Row],[Total de Alunos]]*Tabela14[[#This Row],[TtAlunos_Secundário_CCH]]</f>
        <v>186575.29887186392</v>
      </c>
      <c r="U271" s="119">
        <f>Tabela14[[#This Row],[COF_NUTSIII]]/Tabela14[[#This Row],[Total de Alunos]]*Tabela14[[#This Row],[TtAlunos_Secundário_CCH]]</f>
        <v>2793.9553628556991</v>
      </c>
      <c r="V271" s="120">
        <f>Tabela14[[#This Row],[COF_NUTSIII+MUN]]/Tabela14[[#This Row],[Total de Alunos]]*Tabela14[[#This Row],[TtAlunos_Secundário_CCH]]</f>
        <v>189369.25423471964</v>
      </c>
      <c r="W271" s="119">
        <f>Tabela14[[#This Row],[COF_MUN]]/Tabela14[[#This Row],[Total de Alunos]]*Tabela14[[#This Row],[TtAlunos_Secundário_prof]]</f>
        <v>53364.261660212149</v>
      </c>
      <c r="X271" s="119">
        <f>Tabela14[[#This Row],[COF_NUTSIII]]/Tabela14[[#This Row],[Total de Alunos]]*Tabela14[[#This Row],[TtAlunos_Secundário_prof]]</f>
        <v>799.1270331705673</v>
      </c>
      <c r="Y271" s="120">
        <f>Tabela14[[#This Row],[COF_NUTSIII+MUN]]/Tabela14[[#This Row],[Total de Alunos]]*Tabela14[[#This Row],[TtAlunos_Secundário_prof]]</f>
        <v>54163.388693382723</v>
      </c>
    </row>
    <row r="272" spans="1:25" x14ac:dyDescent="0.3">
      <c r="A272" s="76">
        <v>816</v>
      </c>
      <c r="B272" s="76" t="s">
        <v>350</v>
      </c>
      <c r="C272" s="76" t="s">
        <v>353</v>
      </c>
      <c r="D272" s="76" t="s">
        <v>321</v>
      </c>
      <c r="E272" s="76" t="s">
        <v>377</v>
      </c>
      <c r="F272" s="76" t="s">
        <v>321</v>
      </c>
      <c r="G272" s="76">
        <v>150</v>
      </c>
      <c r="H272" s="76" t="s">
        <v>378</v>
      </c>
      <c r="I272" s="76" t="s">
        <v>392</v>
      </c>
      <c r="J272" s="118">
        <v>0</v>
      </c>
      <c r="K272" s="119">
        <v>0</v>
      </c>
      <c r="L272" s="120">
        <f>Tabela14[[#This Row],[COF_MUN]]+Tabela14[[#This Row],[COF_NUTSIII]]</f>
        <v>0</v>
      </c>
      <c r="M272" s="129">
        <v>1805</v>
      </c>
      <c r="N272" s="129">
        <v>510</v>
      </c>
      <c r="O272" s="129">
        <v>232</v>
      </c>
      <c r="P272" s="130">
        <f>Tabela14[[#This Row],[TtAlunos_Básico]]+Tabela14[[#This Row],[TtAlunos_Secundário_CCH]]+Tabela14[[#This Row],[TtAlunos_Secundário_prof]]</f>
        <v>2547</v>
      </c>
      <c r="Q272" s="118">
        <f>Tabela14[[#This Row],[COF_MUN]]/Tabela14[[#This Row],[Total de Alunos]]*Tabela14[[#This Row],[TtAlunos_Básico]]</f>
        <v>0</v>
      </c>
      <c r="R272" s="119">
        <f>Tabela14[[#This Row],[COF_NUTSIII]]/Tabela14[[#This Row],[Total de Alunos]]*Tabela14[[#This Row],[TtAlunos_Básico]]</f>
        <v>0</v>
      </c>
      <c r="S272" s="120">
        <f>Tabela14[[#This Row],[COF_NUTSIII+MUN]]/Tabela14[[#This Row],[Total de Alunos]]*Tabela14[[#This Row],[TtAlunos_Básico]]</f>
        <v>0</v>
      </c>
      <c r="T272" s="119">
        <f>Tabela14[[#This Row],[COF_MUN]]/Tabela14[[#This Row],[Total de Alunos]]*Tabela14[[#This Row],[TtAlunos_Secundário_CCH]]</f>
        <v>0</v>
      </c>
      <c r="U272" s="119">
        <f>Tabela14[[#This Row],[COF_NUTSIII]]/Tabela14[[#This Row],[Total de Alunos]]*Tabela14[[#This Row],[TtAlunos_Secundário_CCH]]</f>
        <v>0</v>
      </c>
      <c r="V272" s="120">
        <f>Tabela14[[#This Row],[COF_NUTSIII+MUN]]/Tabela14[[#This Row],[Total de Alunos]]*Tabela14[[#This Row],[TtAlunos_Secundário_CCH]]</f>
        <v>0</v>
      </c>
      <c r="W272" s="119">
        <f>Tabela14[[#This Row],[COF_MUN]]/Tabela14[[#This Row],[Total de Alunos]]*Tabela14[[#This Row],[TtAlunos_Secundário_prof]]</f>
        <v>0</v>
      </c>
      <c r="X272" s="119">
        <f>Tabela14[[#This Row],[COF_NUTSIII]]/Tabela14[[#This Row],[Total de Alunos]]*Tabela14[[#This Row],[TtAlunos_Secundário_prof]]</f>
        <v>0</v>
      </c>
      <c r="Y272" s="120">
        <f>Tabela14[[#This Row],[COF_NUTSIII+MUN]]/Tabela14[[#This Row],[Total de Alunos]]*Tabela14[[#This Row],[TtAlunos_Secundário_prof]]</f>
        <v>0</v>
      </c>
    </row>
    <row r="273" spans="1:25" x14ac:dyDescent="0.3">
      <c r="A273" s="76">
        <v>511</v>
      </c>
      <c r="B273" s="76" t="s">
        <v>350</v>
      </c>
      <c r="C273" s="76" t="s">
        <v>353</v>
      </c>
      <c r="D273" s="76" t="s">
        <v>484</v>
      </c>
      <c r="E273" s="76" t="s">
        <v>485</v>
      </c>
      <c r="F273" s="76" t="s">
        <v>328</v>
      </c>
      <c r="G273" s="76" t="s">
        <v>306</v>
      </c>
      <c r="H273" s="76" t="s">
        <v>486</v>
      </c>
      <c r="I273" s="76" t="s">
        <v>491</v>
      </c>
      <c r="J273" s="118">
        <v>0</v>
      </c>
      <c r="K273" s="119">
        <v>369731.88500000001</v>
      </c>
      <c r="L273" s="120">
        <f>Tabela14[[#This Row],[COF_MUN]]+Tabela14[[#This Row],[COF_NUTSIII]]</f>
        <v>369731.88500000001</v>
      </c>
      <c r="M273" s="129">
        <v>162</v>
      </c>
      <c r="N273" s="129"/>
      <c r="O273" s="129"/>
      <c r="P273" s="130">
        <f>Tabela14[[#This Row],[TtAlunos_Básico]]+Tabela14[[#This Row],[TtAlunos_Secundário_CCH]]+Tabela14[[#This Row],[TtAlunos_Secundário_prof]]</f>
        <v>162</v>
      </c>
      <c r="Q273" s="118">
        <f>Tabela14[[#This Row],[COF_MUN]]/Tabela14[[#This Row],[Total de Alunos]]*Tabela14[[#This Row],[TtAlunos_Básico]]</f>
        <v>0</v>
      </c>
      <c r="R273" s="119">
        <f>Tabela14[[#This Row],[COF_NUTSIII]]/Tabela14[[#This Row],[Total de Alunos]]*Tabela14[[#This Row],[TtAlunos_Básico]]</f>
        <v>369731.88500000007</v>
      </c>
      <c r="S273" s="120">
        <f>Tabela14[[#This Row],[COF_NUTSIII+MUN]]/Tabela14[[#This Row],[Total de Alunos]]*Tabela14[[#This Row],[TtAlunos_Básico]]</f>
        <v>369731.88500000007</v>
      </c>
      <c r="T273" s="119">
        <f>Tabela14[[#This Row],[COF_MUN]]/Tabela14[[#This Row],[Total de Alunos]]*Tabela14[[#This Row],[TtAlunos_Secundário_CCH]]</f>
        <v>0</v>
      </c>
      <c r="U273" s="119">
        <f>Tabela14[[#This Row],[COF_NUTSIII]]/Tabela14[[#This Row],[Total de Alunos]]*Tabela14[[#This Row],[TtAlunos_Secundário_CCH]]</f>
        <v>0</v>
      </c>
      <c r="V273" s="120">
        <f>Tabela14[[#This Row],[COF_NUTSIII+MUN]]/Tabela14[[#This Row],[Total de Alunos]]*Tabela14[[#This Row],[TtAlunos_Secundário_CCH]]</f>
        <v>0</v>
      </c>
      <c r="W273" s="119">
        <f>Tabela14[[#This Row],[COF_MUN]]/Tabela14[[#This Row],[Total de Alunos]]*Tabela14[[#This Row],[TtAlunos_Secundário_prof]]</f>
        <v>0</v>
      </c>
      <c r="X273" s="119">
        <f>Tabela14[[#This Row],[COF_NUTSIII]]/Tabela14[[#This Row],[Total de Alunos]]*Tabela14[[#This Row],[TtAlunos_Secundário_prof]]</f>
        <v>0</v>
      </c>
      <c r="Y273" s="120">
        <f>Tabela14[[#This Row],[COF_NUTSIII+MUN]]/Tabela14[[#This Row],[Total de Alunos]]*Tabela14[[#This Row],[TtAlunos_Secundário_prof]]</f>
        <v>0</v>
      </c>
    </row>
    <row r="274" spans="1:25" x14ac:dyDescent="0.3">
      <c r="A274" s="76">
        <v>313</v>
      </c>
      <c r="B274" s="76" t="s">
        <v>350</v>
      </c>
      <c r="C274" s="76" t="s">
        <v>353</v>
      </c>
      <c r="D274" s="76" t="s">
        <v>408</v>
      </c>
      <c r="E274" s="76" t="s">
        <v>409</v>
      </c>
      <c r="F274" s="76" t="s">
        <v>330</v>
      </c>
      <c r="G274" s="76">
        <v>112</v>
      </c>
      <c r="H274" s="76" t="s">
        <v>463</v>
      </c>
      <c r="I274" s="76" t="s">
        <v>511</v>
      </c>
      <c r="J274" s="118">
        <v>387557.99</v>
      </c>
      <c r="K274" s="119">
        <v>44429.640000000007</v>
      </c>
      <c r="L274" s="120">
        <f>Tabela14[[#This Row],[COF_MUN]]+Tabela14[[#This Row],[COF_NUTSIII]]</f>
        <v>431987.63</v>
      </c>
      <c r="M274" s="129">
        <v>3709</v>
      </c>
      <c r="N274" s="129">
        <v>619</v>
      </c>
      <c r="O274" s="129">
        <v>817</v>
      </c>
      <c r="P274" s="130">
        <f>Tabela14[[#This Row],[TtAlunos_Básico]]+Tabela14[[#This Row],[TtAlunos_Secundário_CCH]]+Tabela14[[#This Row],[TtAlunos_Secundário_prof]]</f>
        <v>5145</v>
      </c>
      <c r="Q274" s="118">
        <f>Tabela14[[#This Row],[COF_MUN]]/Tabela14[[#This Row],[Total de Alunos]]*Tabela14[[#This Row],[TtAlunos_Básico]]</f>
        <v>279388.25751409132</v>
      </c>
      <c r="R274" s="119">
        <f>Tabela14[[#This Row],[COF_NUTSIII]]/Tabela14[[#This Row],[Total de Alunos]]*Tabela14[[#This Row],[TtAlunos_Básico]]</f>
        <v>32029.064093294463</v>
      </c>
      <c r="S274" s="120">
        <f>Tabela14[[#This Row],[COF_NUTSIII+MUN]]/Tabela14[[#This Row],[Total de Alunos]]*Tabela14[[#This Row],[TtAlunos_Básico]]</f>
        <v>311417.32160738582</v>
      </c>
      <c r="T274" s="119">
        <f>Tabela14[[#This Row],[COF_MUN]]/Tabela14[[#This Row],[Total de Alunos]]*Tabela14[[#This Row],[TtAlunos_Secundário_CCH]]</f>
        <v>46627.482178814382</v>
      </c>
      <c r="U274" s="119">
        <f>Tabela14[[#This Row],[COF_NUTSIII]]/Tabela14[[#This Row],[Total de Alunos]]*Tabela14[[#This Row],[TtAlunos_Secundário_CCH]]</f>
        <v>5345.3735976676389</v>
      </c>
      <c r="V274" s="120">
        <f>Tabela14[[#This Row],[COF_NUTSIII+MUN]]/Tabela14[[#This Row],[Total de Alunos]]*Tabela14[[#This Row],[TtAlunos_Secundário_CCH]]</f>
        <v>51972.855776482022</v>
      </c>
      <c r="W274" s="119">
        <f>Tabela14[[#This Row],[COF_MUN]]/Tabela14[[#This Row],[Total de Alunos]]*Tabela14[[#This Row],[TtAlunos_Secundário_prof]]</f>
        <v>61542.250307094262</v>
      </c>
      <c r="X274" s="119">
        <f>Tabela14[[#This Row],[COF_NUTSIII]]/Tabela14[[#This Row],[Total de Alunos]]*Tabela14[[#This Row],[TtAlunos_Secundário_prof]]</f>
        <v>7055.2023090379016</v>
      </c>
      <c r="Y274" s="120">
        <f>Tabela14[[#This Row],[COF_NUTSIII+MUN]]/Tabela14[[#This Row],[Total de Alunos]]*Tabela14[[#This Row],[TtAlunos_Secundário_prof]]</f>
        <v>68597.45261613217</v>
      </c>
    </row>
    <row r="275" spans="1:25" x14ac:dyDescent="0.3">
      <c r="A275" s="76">
        <v>714</v>
      </c>
      <c r="B275" s="76" t="s">
        <v>350</v>
      </c>
      <c r="C275" s="76" t="s">
        <v>353</v>
      </c>
      <c r="D275" s="76" t="s">
        <v>354</v>
      </c>
      <c r="E275" s="76" t="s">
        <v>355</v>
      </c>
      <c r="F275" s="76" t="s">
        <v>319</v>
      </c>
      <c r="G275" s="76">
        <v>187</v>
      </c>
      <c r="H275" s="76" t="s">
        <v>356</v>
      </c>
      <c r="I275" s="76" t="s">
        <v>369</v>
      </c>
      <c r="J275" s="118">
        <v>0</v>
      </c>
      <c r="K275" s="119">
        <v>40190.05071428571</v>
      </c>
      <c r="L275" s="120">
        <f>Tabela14[[#This Row],[COF_MUN]]+Tabela14[[#This Row],[COF_NUTSIII]]</f>
        <v>40190.05071428571</v>
      </c>
      <c r="M275" s="129">
        <v>578</v>
      </c>
      <c r="N275" s="129">
        <v>268</v>
      </c>
      <c r="O275" s="129">
        <v>57</v>
      </c>
      <c r="P275" s="130">
        <f>Tabela14[[#This Row],[TtAlunos_Básico]]+Tabela14[[#This Row],[TtAlunos_Secundário_CCH]]+Tabela14[[#This Row],[TtAlunos_Secundário_prof]]</f>
        <v>903</v>
      </c>
      <c r="Q275" s="118">
        <f>Tabela14[[#This Row],[COF_MUN]]/Tabela14[[#This Row],[Total de Alunos]]*Tabela14[[#This Row],[TtAlunos_Básico]]</f>
        <v>0</v>
      </c>
      <c r="R275" s="119">
        <f>Tabela14[[#This Row],[COF_NUTSIII]]/Tabela14[[#This Row],[Total de Alunos]]*Tabela14[[#This Row],[TtAlunos_Básico]]</f>
        <v>25725.193037494064</v>
      </c>
      <c r="S275" s="120">
        <f>Tabela14[[#This Row],[COF_NUTSIII+MUN]]/Tabela14[[#This Row],[Total de Alunos]]*Tabela14[[#This Row],[TtAlunos_Básico]]</f>
        <v>25725.193037494064</v>
      </c>
      <c r="T275" s="119">
        <f>Tabela14[[#This Row],[COF_MUN]]/Tabela14[[#This Row],[Total de Alunos]]*Tabela14[[#This Row],[TtAlunos_Secundário_CCH]]</f>
        <v>0</v>
      </c>
      <c r="U275" s="119">
        <f>Tabela14[[#This Row],[COF_NUTSIII]]/Tabela14[[#This Row],[Total de Alunos]]*Tabela14[[#This Row],[TtAlunos_Secundário_CCH]]</f>
        <v>11927.944176554342</v>
      </c>
      <c r="V275" s="120">
        <f>Tabela14[[#This Row],[COF_NUTSIII+MUN]]/Tabela14[[#This Row],[Total de Alunos]]*Tabela14[[#This Row],[TtAlunos_Secundário_CCH]]</f>
        <v>11927.944176554342</v>
      </c>
      <c r="W275" s="119">
        <f>Tabela14[[#This Row],[COF_MUN]]/Tabela14[[#This Row],[Total de Alunos]]*Tabela14[[#This Row],[TtAlunos_Secundário_prof]]</f>
        <v>0</v>
      </c>
      <c r="X275" s="119">
        <f>Tabela14[[#This Row],[COF_NUTSIII]]/Tabela14[[#This Row],[Total de Alunos]]*Tabela14[[#This Row],[TtAlunos_Secundário_prof]]</f>
        <v>2536.9135002373041</v>
      </c>
      <c r="Y275" s="120">
        <f>Tabela14[[#This Row],[COF_NUTSIII+MUN]]/Tabela14[[#This Row],[Total de Alunos]]*Tabela14[[#This Row],[TtAlunos_Secundário_prof]]</f>
        <v>2536.9135002373041</v>
      </c>
    </row>
    <row r="276" spans="1:25" x14ac:dyDescent="0.3">
      <c r="A276" s="76">
        <v>411</v>
      </c>
      <c r="B276" s="76" t="s">
        <v>350</v>
      </c>
      <c r="C276" s="76" t="s">
        <v>353</v>
      </c>
      <c r="D276" s="76" t="s">
        <v>408</v>
      </c>
      <c r="E276" s="76" t="s">
        <v>409</v>
      </c>
      <c r="F276" s="76" t="s">
        <v>339</v>
      </c>
      <c r="G276" s="76" t="s">
        <v>298</v>
      </c>
      <c r="H276" s="76" t="s">
        <v>515</v>
      </c>
      <c r="I276" s="76" t="s">
        <v>624</v>
      </c>
      <c r="J276" s="118">
        <v>346168.45</v>
      </c>
      <c r="K276" s="119">
        <v>232016.48111111112</v>
      </c>
      <c r="L276" s="120">
        <f>Tabela14[[#This Row],[COF_MUN]]+Tabela14[[#This Row],[COF_NUTSIII]]</f>
        <v>578184.93111111107</v>
      </c>
      <c r="M276" s="129">
        <v>179</v>
      </c>
      <c r="N276" s="129"/>
      <c r="O276" s="129"/>
      <c r="P276" s="130">
        <f>Tabela14[[#This Row],[TtAlunos_Básico]]+Tabela14[[#This Row],[TtAlunos_Secundário_CCH]]+Tabela14[[#This Row],[TtAlunos_Secundário_prof]]</f>
        <v>179</v>
      </c>
      <c r="Q276" s="118">
        <f>Tabela14[[#This Row],[COF_MUN]]/Tabela14[[#This Row],[Total de Alunos]]*Tabela14[[#This Row],[TtAlunos_Básico]]</f>
        <v>346168.45</v>
      </c>
      <c r="R276" s="119">
        <f>Tabela14[[#This Row],[COF_NUTSIII]]/Tabela14[[#This Row],[Total de Alunos]]*Tabela14[[#This Row],[TtAlunos_Básico]]</f>
        <v>232016.48111111112</v>
      </c>
      <c r="S276" s="120">
        <f>Tabela14[[#This Row],[COF_NUTSIII+MUN]]/Tabela14[[#This Row],[Total de Alunos]]*Tabela14[[#This Row],[TtAlunos_Básico]]</f>
        <v>578184.93111111107</v>
      </c>
      <c r="T276" s="119">
        <f>Tabela14[[#This Row],[COF_MUN]]/Tabela14[[#This Row],[Total de Alunos]]*Tabela14[[#This Row],[TtAlunos_Secundário_CCH]]</f>
        <v>0</v>
      </c>
      <c r="U276" s="119">
        <f>Tabela14[[#This Row],[COF_NUTSIII]]/Tabela14[[#This Row],[Total de Alunos]]*Tabela14[[#This Row],[TtAlunos_Secundário_CCH]]</f>
        <v>0</v>
      </c>
      <c r="V276" s="120">
        <f>Tabela14[[#This Row],[COF_NUTSIII+MUN]]/Tabela14[[#This Row],[Total de Alunos]]*Tabela14[[#This Row],[TtAlunos_Secundário_CCH]]</f>
        <v>0</v>
      </c>
      <c r="W276" s="119">
        <f>Tabela14[[#This Row],[COF_MUN]]/Tabela14[[#This Row],[Total de Alunos]]*Tabela14[[#This Row],[TtAlunos_Secundário_prof]]</f>
        <v>0</v>
      </c>
      <c r="X276" s="119">
        <f>Tabela14[[#This Row],[COF_NUTSIII]]/Tabela14[[#This Row],[Total de Alunos]]*Tabela14[[#This Row],[TtAlunos_Secundário_prof]]</f>
        <v>0</v>
      </c>
      <c r="Y276" s="120">
        <f>Tabela14[[#This Row],[COF_NUTSIII+MUN]]/Tabela14[[#This Row],[Total de Alunos]]*Tabela14[[#This Row],[TtAlunos_Secundário_prof]]</f>
        <v>0</v>
      </c>
    </row>
    <row r="277" spans="1:25" x14ac:dyDescent="0.3">
      <c r="A277" s="76">
        <v>412</v>
      </c>
      <c r="B277" s="76" t="s">
        <v>350</v>
      </c>
      <c r="C277" s="76" t="s">
        <v>353</v>
      </c>
      <c r="D277" s="76" t="s">
        <v>408</v>
      </c>
      <c r="E277" s="76" t="s">
        <v>409</v>
      </c>
      <c r="F277" s="76" t="s">
        <v>339</v>
      </c>
      <c r="G277" s="76" t="s">
        <v>298</v>
      </c>
      <c r="H277" s="76" t="s">
        <v>515</v>
      </c>
      <c r="I277" s="76" t="s">
        <v>625</v>
      </c>
      <c r="J277" s="118">
        <v>443918.45</v>
      </c>
      <c r="K277" s="119">
        <v>232016.48111111112</v>
      </c>
      <c r="L277" s="120">
        <f>Tabela14[[#This Row],[COF_MUN]]+Tabela14[[#This Row],[COF_NUTSIII]]</f>
        <v>675934.93111111107</v>
      </c>
      <c r="M277" s="129">
        <v>335</v>
      </c>
      <c r="N277" s="129">
        <v>84</v>
      </c>
      <c r="O277" s="129">
        <v>21</v>
      </c>
      <c r="P277" s="130">
        <f>Tabela14[[#This Row],[TtAlunos_Básico]]+Tabela14[[#This Row],[TtAlunos_Secundário_CCH]]+Tabela14[[#This Row],[TtAlunos_Secundário_prof]]</f>
        <v>440</v>
      </c>
      <c r="Q277" s="118">
        <f>Tabela14[[#This Row],[COF_MUN]]/Tabela14[[#This Row],[Total de Alunos]]*Tabela14[[#This Row],[TtAlunos_Básico]]</f>
        <v>337983.36534090911</v>
      </c>
      <c r="R277" s="119">
        <f>Tabela14[[#This Row],[COF_NUTSIII]]/Tabela14[[#This Row],[Total de Alunos]]*Tabela14[[#This Row],[TtAlunos_Básico]]</f>
        <v>176648.9117550505</v>
      </c>
      <c r="S277" s="120">
        <f>Tabela14[[#This Row],[COF_NUTSIII+MUN]]/Tabela14[[#This Row],[Total de Alunos]]*Tabela14[[#This Row],[TtAlunos_Básico]]</f>
        <v>514632.27709595952</v>
      </c>
      <c r="T277" s="119">
        <f>Tabela14[[#This Row],[COF_MUN]]/Tabela14[[#This Row],[Total de Alunos]]*Tabela14[[#This Row],[TtAlunos_Secundário_CCH]]</f>
        <v>84748.067727272733</v>
      </c>
      <c r="U277" s="119">
        <f>Tabela14[[#This Row],[COF_NUTSIII]]/Tabela14[[#This Row],[Total de Alunos]]*Tabela14[[#This Row],[TtAlunos_Secundário_CCH]]</f>
        <v>44294.055484848483</v>
      </c>
      <c r="V277" s="120">
        <f>Tabela14[[#This Row],[COF_NUTSIII+MUN]]/Tabela14[[#This Row],[Total de Alunos]]*Tabela14[[#This Row],[TtAlunos_Secundário_CCH]]</f>
        <v>129042.12321212119</v>
      </c>
      <c r="W277" s="119">
        <f>Tabela14[[#This Row],[COF_MUN]]/Tabela14[[#This Row],[Total de Alunos]]*Tabela14[[#This Row],[TtAlunos_Secundário_prof]]</f>
        <v>21187.016931818183</v>
      </c>
      <c r="X277" s="119">
        <f>Tabela14[[#This Row],[COF_NUTSIII]]/Tabela14[[#This Row],[Total de Alunos]]*Tabela14[[#This Row],[TtAlunos_Secundário_prof]]</f>
        <v>11073.513871212121</v>
      </c>
      <c r="Y277" s="120">
        <f>Tabela14[[#This Row],[COF_NUTSIII+MUN]]/Tabela14[[#This Row],[Total de Alunos]]*Tabela14[[#This Row],[TtAlunos_Secundário_prof]]</f>
        <v>32260.530803030299</v>
      </c>
    </row>
    <row r="278" spans="1:25" x14ac:dyDescent="0.3">
      <c r="A278" s="76">
        <v>1823</v>
      </c>
      <c r="B278" s="76" t="s">
        <v>350</v>
      </c>
      <c r="C278" s="76" t="s">
        <v>353</v>
      </c>
      <c r="D278" s="76" t="s">
        <v>484</v>
      </c>
      <c r="E278" s="76" t="s">
        <v>485</v>
      </c>
      <c r="F278" s="76" t="s">
        <v>340</v>
      </c>
      <c r="G278" s="76" t="s">
        <v>316</v>
      </c>
      <c r="H278" s="76" t="s">
        <v>513</v>
      </c>
      <c r="I278" s="76" t="s">
        <v>513</v>
      </c>
      <c r="J278" s="118">
        <v>0</v>
      </c>
      <c r="K278" s="119">
        <v>341568.78571428574</v>
      </c>
      <c r="L278" s="120">
        <f>Tabela14[[#This Row],[COF_MUN]]+Tabela14[[#This Row],[COF_NUTSIII]]</f>
        <v>341568.78571428574</v>
      </c>
      <c r="M278" s="129">
        <v>8889</v>
      </c>
      <c r="N278" s="129">
        <v>2387</v>
      </c>
      <c r="O278" s="129">
        <v>1225</v>
      </c>
      <c r="P278" s="130">
        <f>Tabela14[[#This Row],[TtAlunos_Básico]]+Tabela14[[#This Row],[TtAlunos_Secundário_CCH]]+Tabela14[[#This Row],[TtAlunos_Secundário_prof]]</f>
        <v>12501</v>
      </c>
      <c r="Q278" s="118">
        <f>Tabela14[[#This Row],[COF_MUN]]/Tabela14[[#This Row],[Total de Alunos]]*Tabela14[[#This Row],[TtAlunos_Básico]]</f>
        <v>0</v>
      </c>
      <c r="R278" s="119">
        <f>Tabela14[[#This Row],[COF_NUTSIII]]/Tabela14[[#This Row],[Total de Alunos]]*Tabela14[[#This Row],[TtAlunos_Básico]]</f>
        <v>242876.9647399637</v>
      </c>
      <c r="S278" s="120">
        <f>Tabela14[[#This Row],[COF_NUTSIII+MUN]]/Tabela14[[#This Row],[Total de Alunos]]*Tabela14[[#This Row],[TtAlunos_Básico]]</f>
        <v>242876.9647399637</v>
      </c>
      <c r="T278" s="119">
        <f>Tabela14[[#This Row],[COF_MUN]]/Tabela14[[#This Row],[Total de Alunos]]*Tabela14[[#This Row],[TtAlunos_Secundário_CCH]]</f>
        <v>0</v>
      </c>
      <c r="U278" s="119">
        <f>Tabela14[[#This Row],[COF_NUTSIII]]/Tabela14[[#This Row],[Total de Alunos]]*Tabela14[[#This Row],[TtAlunos_Secundário_CCH]]</f>
        <v>65220.757659387258</v>
      </c>
      <c r="V278" s="120">
        <f>Tabela14[[#This Row],[COF_NUTSIII+MUN]]/Tabela14[[#This Row],[Total de Alunos]]*Tabela14[[#This Row],[TtAlunos_Secundário_CCH]]</f>
        <v>65220.757659387258</v>
      </c>
      <c r="W278" s="119">
        <f>Tabela14[[#This Row],[COF_MUN]]/Tabela14[[#This Row],[Total de Alunos]]*Tabela14[[#This Row],[TtAlunos_Secundário_prof]]</f>
        <v>0</v>
      </c>
      <c r="X278" s="119">
        <f>Tabela14[[#This Row],[COF_NUTSIII]]/Tabela14[[#This Row],[Total de Alunos]]*Tabela14[[#This Row],[TtAlunos_Secundário_prof]]</f>
        <v>33471.063314934807</v>
      </c>
      <c r="Y278" s="120">
        <f>Tabela14[[#This Row],[COF_NUTSIII+MUN]]/Tabela14[[#This Row],[Total de Alunos]]*Tabela14[[#This Row],[TtAlunos_Secundário_prof]]</f>
        <v>33471.063314934807</v>
      </c>
    </row>
    <row r="279" spans="1:25" x14ac:dyDescent="0.3">
      <c r="A279" s="76">
        <v>314</v>
      </c>
      <c r="B279" s="76" t="s">
        <v>350</v>
      </c>
      <c r="C279" s="76" t="s">
        <v>353</v>
      </c>
      <c r="D279" s="76" t="s">
        <v>408</v>
      </c>
      <c r="E279" s="76" t="s">
        <v>409</v>
      </c>
      <c r="F279" s="76" t="s">
        <v>326</v>
      </c>
      <c r="G279" s="76">
        <v>119</v>
      </c>
      <c r="H279" s="76" t="s">
        <v>463</v>
      </c>
      <c r="I279" s="76" t="s">
        <v>471</v>
      </c>
      <c r="J279" s="118">
        <v>0</v>
      </c>
      <c r="K279" s="119">
        <v>425629.25624999998</v>
      </c>
      <c r="L279" s="120">
        <f>Tabela14[[#This Row],[COF_MUN]]+Tabela14[[#This Row],[COF_NUTSIII]]</f>
        <v>425629.25624999998</v>
      </c>
      <c r="M279" s="129">
        <v>2058</v>
      </c>
      <c r="N279" s="129">
        <v>447</v>
      </c>
      <c r="O279" s="129">
        <v>162</v>
      </c>
      <c r="P279" s="130">
        <f>Tabela14[[#This Row],[TtAlunos_Básico]]+Tabela14[[#This Row],[TtAlunos_Secundário_CCH]]+Tabela14[[#This Row],[TtAlunos_Secundário_prof]]</f>
        <v>2667</v>
      </c>
      <c r="Q279" s="118">
        <f>Tabela14[[#This Row],[COF_MUN]]/Tabela14[[#This Row],[Total de Alunos]]*Tabela14[[#This Row],[TtAlunos_Básico]]</f>
        <v>0</v>
      </c>
      <c r="R279" s="119">
        <f>Tabela14[[#This Row],[COF_NUTSIII]]/Tabela14[[#This Row],[Total de Alunos]]*Tabela14[[#This Row],[TtAlunos_Básico]]</f>
        <v>328438.32372047246</v>
      </c>
      <c r="S279" s="120">
        <f>Tabela14[[#This Row],[COF_NUTSIII+MUN]]/Tabela14[[#This Row],[Total de Alunos]]*Tabela14[[#This Row],[TtAlunos_Básico]]</f>
        <v>328438.32372047246</v>
      </c>
      <c r="T279" s="119">
        <f>Tabela14[[#This Row],[COF_MUN]]/Tabela14[[#This Row],[Total de Alunos]]*Tabela14[[#This Row],[TtAlunos_Secundário_CCH]]</f>
        <v>0</v>
      </c>
      <c r="U279" s="119">
        <f>Tabela14[[#This Row],[COF_NUTSIII]]/Tabela14[[#This Row],[Total de Alunos]]*Tabela14[[#This Row],[TtAlunos_Secundário_CCH]]</f>
        <v>71337.18693053993</v>
      </c>
      <c r="V279" s="120">
        <f>Tabela14[[#This Row],[COF_NUTSIII+MUN]]/Tabela14[[#This Row],[Total de Alunos]]*Tabela14[[#This Row],[TtAlunos_Secundário_CCH]]</f>
        <v>71337.18693053993</v>
      </c>
      <c r="W279" s="119">
        <f>Tabela14[[#This Row],[COF_MUN]]/Tabela14[[#This Row],[Total de Alunos]]*Tabela14[[#This Row],[TtAlunos_Secundário_prof]]</f>
        <v>0</v>
      </c>
      <c r="X279" s="119">
        <f>Tabela14[[#This Row],[COF_NUTSIII]]/Tabela14[[#This Row],[Total de Alunos]]*Tabela14[[#This Row],[TtAlunos_Secundário_prof]]</f>
        <v>25853.745598987625</v>
      </c>
      <c r="Y279" s="120">
        <f>Tabela14[[#This Row],[COF_NUTSIII+MUN]]/Tabela14[[#This Row],[Total de Alunos]]*Tabela14[[#This Row],[TtAlunos_Secundário_prof]]</f>
        <v>25853.745598987625</v>
      </c>
    </row>
    <row r="280" spans="1:25" ht="15" thickBot="1" x14ac:dyDescent="0.35">
      <c r="A280" s="76">
        <v>1824</v>
      </c>
      <c r="B280" s="76" t="s">
        <v>350</v>
      </c>
      <c r="C280" s="76" t="s">
        <v>353</v>
      </c>
      <c r="D280" s="76" t="s">
        <v>484</v>
      </c>
      <c r="E280" s="76" t="s">
        <v>485</v>
      </c>
      <c r="F280" s="76" t="s">
        <v>340</v>
      </c>
      <c r="G280" s="76" t="s">
        <v>316</v>
      </c>
      <c r="H280" s="76" t="s">
        <v>513</v>
      </c>
      <c r="I280" s="76" t="s">
        <v>638</v>
      </c>
      <c r="J280" s="122">
        <v>0</v>
      </c>
      <c r="K280" s="123">
        <v>341568.78571428574</v>
      </c>
      <c r="L280" s="120">
        <f>Tabela14[[#This Row],[COF_MUN]]+Tabela14[[#This Row],[COF_NUTSIII]]</f>
        <v>341568.78571428574</v>
      </c>
      <c r="M280" s="132">
        <v>654</v>
      </c>
      <c r="N280" s="132">
        <v>118</v>
      </c>
      <c r="O280" s="132">
        <v>247</v>
      </c>
      <c r="P280" s="130">
        <f>Tabela14[[#This Row],[TtAlunos_Básico]]+Tabela14[[#This Row],[TtAlunos_Secundário_CCH]]+Tabela14[[#This Row],[TtAlunos_Secundário_prof]]</f>
        <v>1019</v>
      </c>
      <c r="Q280" s="118">
        <f>Tabela14[[#This Row],[COF_MUN]]/Tabela14[[#This Row],[Total de Alunos]]*Tabela14[[#This Row],[TtAlunos_Básico]]</f>
        <v>0</v>
      </c>
      <c r="R280" s="119">
        <f>Tabela14[[#This Row],[COF_NUTSIII]]/Tabela14[[#This Row],[Total de Alunos]]*Tabela14[[#This Row],[TtAlunos_Básico]]</f>
        <v>219220.79083134726</v>
      </c>
      <c r="S280" s="120">
        <f>Tabela14[[#This Row],[COF_NUTSIII+MUN]]/Tabela14[[#This Row],[Total de Alunos]]*Tabela14[[#This Row],[TtAlunos_Básico]]</f>
        <v>219220.79083134726</v>
      </c>
      <c r="T280" s="119">
        <f>Tabela14[[#This Row],[COF_MUN]]/Tabela14[[#This Row],[Total de Alunos]]*Tabela14[[#This Row],[TtAlunos_Secundário_CCH]]</f>
        <v>0</v>
      </c>
      <c r="U280" s="119">
        <f>Tabela14[[#This Row],[COF_NUTSIII]]/Tabela14[[#This Row],[Total de Alunos]]*Tabela14[[#This Row],[TtAlunos_Secundário_CCH]]</f>
        <v>39553.598345717088</v>
      </c>
      <c r="V280" s="120">
        <f>Tabela14[[#This Row],[COF_NUTSIII+MUN]]/Tabela14[[#This Row],[Total de Alunos]]*Tabela14[[#This Row],[TtAlunos_Secundário_CCH]]</f>
        <v>39553.598345717088</v>
      </c>
      <c r="W280" s="119">
        <f>Tabela14[[#This Row],[COF_MUN]]/Tabela14[[#This Row],[Total de Alunos]]*Tabela14[[#This Row],[TtAlunos_Secundário_prof]]</f>
        <v>0</v>
      </c>
      <c r="X280" s="119">
        <f>Tabela14[[#This Row],[COF_NUTSIII]]/Tabela14[[#This Row],[Total de Alunos]]*Tabela14[[#This Row],[TtAlunos_Secundário_prof]]</f>
        <v>82794.396537221372</v>
      </c>
      <c r="Y280" s="120">
        <f>Tabela14[[#This Row],[COF_NUTSIII+MUN]]/Tabela14[[#This Row],[Total de Alunos]]*Tabela14[[#This Row],[TtAlunos_Secundário_prof]]</f>
        <v>82794.396537221372</v>
      </c>
    </row>
  </sheetData>
  <mergeCells count="3">
    <mergeCell ref="Q1:S1"/>
    <mergeCell ref="T1:V1"/>
    <mergeCell ref="W1:Y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AE05-7379-4472-B819-A7FF5518D076}">
  <dimension ref="A1:E2503"/>
  <sheetViews>
    <sheetView workbookViewId="0">
      <selection activeCell="C1" sqref="C1"/>
    </sheetView>
  </sheetViews>
  <sheetFormatPr defaultRowHeight="14.4" x14ac:dyDescent="0.3"/>
  <cols>
    <col min="1" max="1" width="5.21875" bestFit="1" customWidth="1"/>
    <col min="2" max="2" width="7.77734375" bestFit="1" customWidth="1"/>
    <col min="3" max="3" width="23.44140625" bestFit="1" customWidth="1"/>
    <col min="4" max="4" width="23.44140625" customWidth="1"/>
    <col min="5" max="5" width="17" style="4" bestFit="1" customWidth="1"/>
    <col min="6" max="7" width="17" bestFit="1" customWidth="1"/>
    <col min="8" max="8" width="9" bestFit="1" customWidth="1"/>
  </cols>
  <sheetData>
    <row r="1" spans="1:5" x14ac:dyDescent="0.3">
      <c r="A1" t="s">
        <v>0</v>
      </c>
      <c r="B1" t="s">
        <v>652</v>
      </c>
      <c r="C1" t="s">
        <v>666</v>
      </c>
      <c r="D1" t="s">
        <v>671</v>
      </c>
      <c r="E1" s="4" t="s">
        <v>667</v>
      </c>
    </row>
    <row r="2" spans="1:5" x14ac:dyDescent="0.3">
      <c r="A2">
        <v>1401</v>
      </c>
      <c r="B2" t="s">
        <v>350</v>
      </c>
      <c r="C2" t="s">
        <v>543</v>
      </c>
      <c r="D2" t="s">
        <v>668</v>
      </c>
      <c r="E2" s="4">
        <v>204226.63515343529</v>
      </c>
    </row>
    <row r="3" spans="1:5" x14ac:dyDescent="0.3">
      <c r="A3">
        <v>1401</v>
      </c>
      <c r="B3" t="s">
        <v>350</v>
      </c>
      <c r="C3" t="s">
        <v>543</v>
      </c>
      <c r="D3" t="s">
        <v>668</v>
      </c>
      <c r="E3" s="4">
        <v>204226.63515343529</v>
      </c>
    </row>
    <row r="4" spans="1:5" x14ac:dyDescent="0.3">
      <c r="A4">
        <v>1401</v>
      </c>
      <c r="B4" t="s">
        <v>350</v>
      </c>
      <c r="C4" t="s">
        <v>543</v>
      </c>
      <c r="D4" t="s">
        <v>668</v>
      </c>
      <c r="E4" s="4">
        <v>204226.63515343529</v>
      </c>
    </row>
    <row r="5" spans="1:5" x14ac:dyDescent="0.3">
      <c r="A5">
        <v>1401</v>
      </c>
      <c r="B5" t="s">
        <v>350</v>
      </c>
      <c r="C5" t="s">
        <v>543</v>
      </c>
      <c r="D5" t="s">
        <v>669</v>
      </c>
      <c r="E5" s="4">
        <v>61341.896445362348</v>
      </c>
    </row>
    <row r="6" spans="1:5" x14ac:dyDescent="0.3">
      <c r="A6">
        <v>1401</v>
      </c>
      <c r="B6" t="s">
        <v>350</v>
      </c>
      <c r="C6" t="s">
        <v>543</v>
      </c>
      <c r="D6" t="s">
        <v>669</v>
      </c>
      <c r="E6" s="4">
        <v>61341.896445362348</v>
      </c>
    </row>
    <row r="7" spans="1:5" x14ac:dyDescent="0.3">
      <c r="A7">
        <v>1401</v>
      </c>
      <c r="B7" t="s">
        <v>350</v>
      </c>
      <c r="C7" t="s">
        <v>543</v>
      </c>
      <c r="D7" t="s">
        <v>669</v>
      </c>
      <c r="E7" s="4">
        <v>61341.896445362348</v>
      </c>
    </row>
    <row r="8" spans="1:5" x14ac:dyDescent="0.3">
      <c r="A8">
        <v>1401</v>
      </c>
      <c r="B8" t="s">
        <v>350</v>
      </c>
      <c r="C8" t="s">
        <v>543</v>
      </c>
      <c r="D8" t="s">
        <v>670</v>
      </c>
      <c r="E8" s="4">
        <v>26524.006093510092</v>
      </c>
    </row>
    <row r="9" spans="1:5" x14ac:dyDescent="0.3">
      <c r="A9">
        <v>1401</v>
      </c>
      <c r="B9" t="s">
        <v>350</v>
      </c>
      <c r="C9" t="s">
        <v>543</v>
      </c>
      <c r="D9" t="s">
        <v>670</v>
      </c>
      <c r="E9" s="4">
        <v>26524.006093510092</v>
      </c>
    </row>
    <row r="10" spans="1:5" x14ac:dyDescent="0.3">
      <c r="A10">
        <v>1401</v>
      </c>
      <c r="B10" t="s">
        <v>350</v>
      </c>
      <c r="C10" t="s">
        <v>543</v>
      </c>
      <c r="D10" t="s">
        <v>670</v>
      </c>
      <c r="E10" s="4">
        <v>26524.006093510092</v>
      </c>
    </row>
    <row r="11" spans="1:5" x14ac:dyDescent="0.3">
      <c r="A11">
        <v>101</v>
      </c>
      <c r="B11" t="s">
        <v>350</v>
      </c>
      <c r="C11" t="s">
        <v>569</v>
      </c>
      <c r="D11" t="s">
        <v>668</v>
      </c>
      <c r="E11" s="4">
        <v>195805.86093268482</v>
      </c>
    </row>
    <row r="12" spans="1:5" x14ac:dyDescent="0.3">
      <c r="A12">
        <v>101</v>
      </c>
      <c r="B12" t="s">
        <v>350</v>
      </c>
      <c r="C12" t="s">
        <v>569</v>
      </c>
      <c r="D12" t="s">
        <v>668</v>
      </c>
      <c r="E12" s="4">
        <v>195805.86093268482</v>
      </c>
    </row>
    <row r="13" spans="1:5" x14ac:dyDescent="0.3">
      <c r="A13">
        <v>101</v>
      </c>
      <c r="B13" t="s">
        <v>350</v>
      </c>
      <c r="C13" t="s">
        <v>569</v>
      </c>
      <c r="D13" t="s">
        <v>668</v>
      </c>
      <c r="E13" s="4">
        <v>195805.86093268482</v>
      </c>
    </row>
    <row r="14" spans="1:5" x14ac:dyDescent="0.3">
      <c r="A14">
        <v>101</v>
      </c>
      <c r="B14" t="s">
        <v>350</v>
      </c>
      <c r="C14" t="s">
        <v>569</v>
      </c>
      <c r="D14" t="s">
        <v>669</v>
      </c>
      <c r="E14" s="4">
        <v>39380.533247064377</v>
      </c>
    </row>
    <row r="15" spans="1:5" x14ac:dyDescent="0.3">
      <c r="A15">
        <v>101</v>
      </c>
      <c r="B15" t="s">
        <v>350</v>
      </c>
      <c r="C15" t="s">
        <v>569</v>
      </c>
      <c r="D15" t="s">
        <v>669</v>
      </c>
      <c r="E15" s="4">
        <v>39380.533247064377</v>
      </c>
    </row>
    <row r="16" spans="1:5" x14ac:dyDescent="0.3">
      <c r="A16">
        <v>101</v>
      </c>
      <c r="B16" t="s">
        <v>350</v>
      </c>
      <c r="C16" t="s">
        <v>569</v>
      </c>
      <c r="D16" t="s">
        <v>669</v>
      </c>
      <c r="E16" s="4">
        <v>39380.533247064377</v>
      </c>
    </row>
    <row r="17" spans="1:5" x14ac:dyDescent="0.3">
      <c r="A17">
        <v>101</v>
      </c>
      <c r="B17" t="s">
        <v>350</v>
      </c>
      <c r="C17" t="s">
        <v>569</v>
      </c>
      <c r="D17" t="s">
        <v>670</v>
      </c>
      <c r="E17" s="4">
        <v>26427.784911159913</v>
      </c>
    </row>
    <row r="18" spans="1:5" x14ac:dyDescent="0.3">
      <c r="A18">
        <v>101</v>
      </c>
      <c r="B18" t="s">
        <v>350</v>
      </c>
      <c r="C18" t="s">
        <v>569</v>
      </c>
      <c r="D18" t="s">
        <v>670</v>
      </c>
      <c r="E18" s="4">
        <v>26427.784911159913</v>
      </c>
    </row>
    <row r="19" spans="1:5" x14ac:dyDescent="0.3">
      <c r="A19">
        <v>101</v>
      </c>
      <c r="B19" t="s">
        <v>350</v>
      </c>
      <c r="C19" t="s">
        <v>569</v>
      </c>
      <c r="D19" t="s">
        <v>670</v>
      </c>
      <c r="E19" s="4">
        <v>26427.784911159913</v>
      </c>
    </row>
    <row r="20" spans="1:5" x14ac:dyDescent="0.3">
      <c r="A20">
        <v>901</v>
      </c>
      <c r="B20" t="s">
        <v>350</v>
      </c>
      <c r="C20" t="s">
        <v>626</v>
      </c>
      <c r="D20" t="s">
        <v>668</v>
      </c>
      <c r="E20" s="4">
        <v>233122.54057389696</v>
      </c>
    </row>
    <row r="21" spans="1:5" x14ac:dyDescent="0.3">
      <c r="A21">
        <v>901</v>
      </c>
      <c r="B21" t="s">
        <v>350</v>
      </c>
      <c r="C21" t="s">
        <v>626</v>
      </c>
      <c r="D21" t="s">
        <v>668</v>
      </c>
      <c r="E21" s="4">
        <v>233122.54057389696</v>
      </c>
    </row>
    <row r="22" spans="1:5" x14ac:dyDescent="0.3">
      <c r="A22">
        <v>901</v>
      </c>
      <c r="B22" t="s">
        <v>350</v>
      </c>
      <c r="C22" t="s">
        <v>626</v>
      </c>
      <c r="D22" t="s">
        <v>668</v>
      </c>
      <c r="E22" s="4">
        <v>233122.54057389696</v>
      </c>
    </row>
    <row r="23" spans="1:5" x14ac:dyDescent="0.3">
      <c r="A23">
        <v>901</v>
      </c>
      <c r="B23" t="s">
        <v>350</v>
      </c>
      <c r="C23" t="s">
        <v>626</v>
      </c>
      <c r="D23" t="s">
        <v>669</v>
      </c>
      <c r="E23" s="4">
        <v>88527.547053378585</v>
      </c>
    </row>
    <row r="24" spans="1:5" x14ac:dyDescent="0.3">
      <c r="A24">
        <v>901</v>
      </c>
      <c r="B24" t="s">
        <v>350</v>
      </c>
      <c r="C24" t="s">
        <v>626</v>
      </c>
      <c r="D24" t="s">
        <v>669</v>
      </c>
      <c r="E24" s="4">
        <v>88527.547053378585</v>
      </c>
    </row>
    <row r="25" spans="1:5" x14ac:dyDescent="0.3">
      <c r="A25">
        <v>901</v>
      </c>
      <c r="B25" t="s">
        <v>350</v>
      </c>
      <c r="C25" t="s">
        <v>626</v>
      </c>
      <c r="D25" t="s">
        <v>669</v>
      </c>
      <c r="E25" s="4">
        <v>88527.547053378585</v>
      </c>
    </row>
    <row r="26" spans="1:5" x14ac:dyDescent="0.3">
      <c r="A26">
        <v>901</v>
      </c>
      <c r="B26" t="s">
        <v>350</v>
      </c>
      <c r="C26" t="s">
        <v>626</v>
      </c>
      <c r="D26" t="s">
        <v>670</v>
      </c>
      <c r="E26" s="4">
        <v>19918.698087010183</v>
      </c>
    </row>
    <row r="27" spans="1:5" x14ac:dyDescent="0.3">
      <c r="A27">
        <v>901</v>
      </c>
      <c r="B27" t="s">
        <v>350</v>
      </c>
      <c r="C27" t="s">
        <v>626</v>
      </c>
      <c r="D27" t="s">
        <v>670</v>
      </c>
      <c r="E27" s="4">
        <v>19918.698087010183</v>
      </c>
    </row>
    <row r="28" spans="1:5" x14ac:dyDescent="0.3">
      <c r="A28">
        <v>901</v>
      </c>
      <c r="B28" t="s">
        <v>350</v>
      </c>
      <c r="C28" t="s">
        <v>626</v>
      </c>
      <c r="D28" t="s">
        <v>670</v>
      </c>
      <c r="E28" s="4">
        <v>19918.698087010183</v>
      </c>
    </row>
    <row r="29" spans="1:5" x14ac:dyDescent="0.3">
      <c r="A29">
        <v>701</v>
      </c>
      <c r="B29" t="s">
        <v>350</v>
      </c>
      <c r="C29" t="s">
        <v>357</v>
      </c>
      <c r="D29" t="s">
        <v>668</v>
      </c>
      <c r="E29" s="4">
        <v>433892.97071428568</v>
      </c>
    </row>
    <row r="30" spans="1:5" x14ac:dyDescent="0.3">
      <c r="A30">
        <v>701</v>
      </c>
      <c r="B30" t="s">
        <v>350</v>
      </c>
      <c r="C30" t="s">
        <v>357</v>
      </c>
      <c r="D30" t="s">
        <v>668</v>
      </c>
      <c r="E30" s="4">
        <v>433892.97071428568</v>
      </c>
    </row>
    <row r="31" spans="1:5" x14ac:dyDescent="0.3">
      <c r="A31">
        <v>701</v>
      </c>
      <c r="B31" t="s">
        <v>350</v>
      </c>
      <c r="C31" t="s">
        <v>357</v>
      </c>
      <c r="D31" t="s">
        <v>668</v>
      </c>
      <c r="E31" s="4">
        <v>433892.97071428568</v>
      </c>
    </row>
    <row r="32" spans="1:5" x14ac:dyDescent="0.3">
      <c r="A32">
        <v>701</v>
      </c>
      <c r="B32" t="s">
        <v>350</v>
      </c>
      <c r="C32" t="s">
        <v>357</v>
      </c>
      <c r="D32" t="s">
        <v>669</v>
      </c>
      <c r="E32" s="4">
        <v>0</v>
      </c>
    </row>
    <row r="33" spans="1:5" x14ac:dyDescent="0.3">
      <c r="A33">
        <v>701</v>
      </c>
      <c r="B33" t="s">
        <v>350</v>
      </c>
      <c r="C33" t="s">
        <v>357</v>
      </c>
      <c r="D33" t="s">
        <v>669</v>
      </c>
      <c r="E33" s="4">
        <v>0</v>
      </c>
    </row>
    <row r="34" spans="1:5" x14ac:dyDescent="0.3">
      <c r="A34">
        <v>701</v>
      </c>
      <c r="B34" t="s">
        <v>350</v>
      </c>
      <c r="C34" t="s">
        <v>357</v>
      </c>
      <c r="D34" t="s">
        <v>669</v>
      </c>
      <c r="E34" s="4">
        <v>0</v>
      </c>
    </row>
    <row r="35" spans="1:5" x14ac:dyDescent="0.3">
      <c r="A35">
        <v>701</v>
      </c>
      <c r="B35" t="s">
        <v>350</v>
      </c>
      <c r="C35" t="s">
        <v>357</v>
      </c>
      <c r="D35" t="s">
        <v>670</v>
      </c>
      <c r="E35" s="4">
        <v>0</v>
      </c>
    </row>
    <row r="36" spans="1:5" x14ac:dyDescent="0.3">
      <c r="A36">
        <v>701</v>
      </c>
      <c r="B36" t="s">
        <v>350</v>
      </c>
      <c r="C36" t="s">
        <v>357</v>
      </c>
      <c r="D36" t="s">
        <v>670</v>
      </c>
      <c r="E36" s="4">
        <v>0</v>
      </c>
    </row>
    <row r="37" spans="1:5" x14ac:dyDescent="0.3">
      <c r="A37">
        <v>701</v>
      </c>
      <c r="B37" t="s">
        <v>350</v>
      </c>
      <c r="C37" t="s">
        <v>357</v>
      </c>
      <c r="D37" t="s">
        <v>670</v>
      </c>
      <c r="E37" s="4">
        <v>0</v>
      </c>
    </row>
    <row r="38" spans="1:5" x14ac:dyDescent="0.3">
      <c r="A38">
        <v>102</v>
      </c>
      <c r="B38" t="s">
        <v>350</v>
      </c>
      <c r="C38" t="s">
        <v>570</v>
      </c>
      <c r="D38" t="s">
        <v>668</v>
      </c>
      <c r="E38" s="4">
        <v>186940.84057086613</v>
      </c>
    </row>
    <row r="39" spans="1:5" x14ac:dyDescent="0.3">
      <c r="A39">
        <v>102</v>
      </c>
      <c r="B39" t="s">
        <v>350</v>
      </c>
      <c r="C39" t="s">
        <v>570</v>
      </c>
      <c r="D39" t="s">
        <v>668</v>
      </c>
      <c r="E39" s="4">
        <v>186940.84057086613</v>
      </c>
    </row>
    <row r="40" spans="1:5" x14ac:dyDescent="0.3">
      <c r="A40">
        <v>102</v>
      </c>
      <c r="B40" t="s">
        <v>350</v>
      </c>
      <c r="C40" t="s">
        <v>570</v>
      </c>
      <c r="D40" t="s">
        <v>668</v>
      </c>
      <c r="E40" s="4">
        <v>186940.84057086613</v>
      </c>
    </row>
    <row r="41" spans="1:5" x14ac:dyDescent="0.3">
      <c r="A41">
        <v>102</v>
      </c>
      <c r="B41" t="s">
        <v>350</v>
      </c>
      <c r="C41" t="s">
        <v>570</v>
      </c>
      <c r="D41" t="s">
        <v>669</v>
      </c>
      <c r="E41" s="4">
        <v>29182.684019327131</v>
      </c>
    </row>
    <row r="42" spans="1:5" x14ac:dyDescent="0.3">
      <c r="A42">
        <v>102</v>
      </c>
      <c r="B42" t="s">
        <v>350</v>
      </c>
      <c r="C42" t="s">
        <v>570</v>
      </c>
      <c r="D42" t="s">
        <v>669</v>
      </c>
      <c r="E42" s="4">
        <v>29182.684019327131</v>
      </c>
    </row>
    <row r="43" spans="1:5" x14ac:dyDescent="0.3">
      <c r="A43">
        <v>102</v>
      </c>
      <c r="B43" t="s">
        <v>350</v>
      </c>
      <c r="C43" t="s">
        <v>570</v>
      </c>
      <c r="D43" t="s">
        <v>669</v>
      </c>
      <c r="E43" s="4">
        <v>29182.684019327131</v>
      </c>
    </row>
    <row r="44" spans="1:5" x14ac:dyDescent="0.3">
      <c r="A44">
        <v>102</v>
      </c>
      <c r="B44" t="s">
        <v>350</v>
      </c>
      <c r="C44" t="s">
        <v>570</v>
      </c>
      <c r="D44" t="s">
        <v>670</v>
      </c>
      <c r="E44" s="4">
        <v>45490.65450071582</v>
      </c>
    </row>
    <row r="45" spans="1:5" x14ac:dyDescent="0.3">
      <c r="A45">
        <v>102</v>
      </c>
      <c r="B45" t="s">
        <v>350</v>
      </c>
      <c r="C45" t="s">
        <v>570</v>
      </c>
      <c r="D45" t="s">
        <v>670</v>
      </c>
      <c r="E45" s="4">
        <v>45490.65450071582</v>
      </c>
    </row>
    <row r="46" spans="1:5" x14ac:dyDescent="0.3">
      <c r="A46">
        <v>102</v>
      </c>
      <c r="B46" t="s">
        <v>350</v>
      </c>
      <c r="C46" t="s">
        <v>570</v>
      </c>
      <c r="D46" t="s">
        <v>670</v>
      </c>
      <c r="E46" s="4">
        <v>45490.65450071582</v>
      </c>
    </row>
    <row r="47" spans="1:5" x14ac:dyDescent="0.3">
      <c r="A47">
        <v>801</v>
      </c>
      <c r="B47" t="s">
        <v>350</v>
      </c>
      <c r="C47" t="s">
        <v>379</v>
      </c>
      <c r="D47" t="s">
        <v>668</v>
      </c>
      <c r="E47" s="4">
        <v>0</v>
      </c>
    </row>
    <row r="48" spans="1:5" x14ac:dyDescent="0.3">
      <c r="A48">
        <v>801</v>
      </c>
      <c r="B48" t="s">
        <v>350</v>
      </c>
      <c r="C48" t="s">
        <v>379</v>
      </c>
      <c r="D48" t="s">
        <v>668</v>
      </c>
      <c r="E48" s="4">
        <v>0</v>
      </c>
    </row>
    <row r="49" spans="1:5" x14ac:dyDescent="0.3">
      <c r="A49">
        <v>801</v>
      </c>
      <c r="B49" t="s">
        <v>350</v>
      </c>
      <c r="C49" t="s">
        <v>379</v>
      </c>
      <c r="D49" t="s">
        <v>668</v>
      </c>
      <c r="E49" s="4">
        <v>0</v>
      </c>
    </row>
    <row r="50" spans="1:5" x14ac:dyDescent="0.3">
      <c r="A50">
        <v>801</v>
      </c>
      <c r="B50" t="s">
        <v>350</v>
      </c>
      <c r="C50" t="s">
        <v>379</v>
      </c>
      <c r="D50" t="s">
        <v>669</v>
      </c>
      <c r="E50" s="4">
        <v>0</v>
      </c>
    </row>
    <row r="51" spans="1:5" x14ac:dyDescent="0.3">
      <c r="A51">
        <v>801</v>
      </c>
      <c r="B51" t="s">
        <v>350</v>
      </c>
      <c r="C51" t="s">
        <v>379</v>
      </c>
      <c r="D51" t="s">
        <v>669</v>
      </c>
      <c r="E51" s="4">
        <v>0</v>
      </c>
    </row>
    <row r="52" spans="1:5" x14ac:dyDescent="0.3">
      <c r="A52">
        <v>801</v>
      </c>
      <c r="B52" t="s">
        <v>350</v>
      </c>
      <c r="C52" t="s">
        <v>379</v>
      </c>
      <c r="D52" t="s">
        <v>669</v>
      </c>
      <c r="E52" s="4">
        <v>0</v>
      </c>
    </row>
    <row r="53" spans="1:5" x14ac:dyDescent="0.3">
      <c r="A53">
        <v>801</v>
      </c>
      <c r="B53" t="s">
        <v>350</v>
      </c>
      <c r="C53" t="s">
        <v>379</v>
      </c>
      <c r="D53" t="s">
        <v>670</v>
      </c>
      <c r="E53" s="4">
        <v>0</v>
      </c>
    </row>
    <row r="54" spans="1:5" x14ac:dyDescent="0.3">
      <c r="A54">
        <v>801</v>
      </c>
      <c r="B54" t="s">
        <v>350</v>
      </c>
      <c r="C54" t="s">
        <v>379</v>
      </c>
      <c r="D54" t="s">
        <v>670</v>
      </c>
      <c r="E54" s="4">
        <v>0</v>
      </c>
    </row>
    <row r="55" spans="1:5" x14ac:dyDescent="0.3">
      <c r="A55">
        <v>801</v>
      </c>
      <c r="B55" t="s">
        <v>350</v>
      </c>
      <c r="C55" t="s">
        <v>379</v>
      </c>
      <c r="D55" t="s">
        <v>670</v>
      </c>
      <c r="E55" s="4">
        <v>0</v>
      </c>
    </row>
    <row r="56" spans="1:5" x14ac:dyDescent="0.3">
      <c r="A56">
        <v>1501</v>
      </c>
      <c r="B56" t="s">
        <v>350</v>
      </c>
      <c r="C56" t="s">
        <v>371</v>
      </c>
      <c r="D56" t="s">
        <v>668</v>
      </c>
      <c r="E56" s="4">
        <v>288190.80000000005</v>
      </c>
    </row>
    <row r="57" spans="1:5" x14ac:dyDescent="0.3">
      <c r="A57">
        <v>1501</v>
      </c>
      <c r="B57" t="s">
        <v>350</v>
      </c>
      <c r="C57" t="s">
        <v>371</v>
      </c>
      <c r="D57" t="s">
        <v>668</v>
      </c>
      <c r="E57" s="4">
        <v>288190.80000000005</v>
      </c>
    </row>
    <row r="58" spans="1:5" x14ac:dyDescent="0.3">
      <c r="A58">
        <v>1501</v>
      </c>
      <c r="B58" t="s">
        <v>350</v>
      </c>
      <c r="C58" t="s">
        <v>371</v>
      </c>
      <c r="D58" t="s">
        <v>668</v>
      </c>
      <c r="E58" s="4">
        <v>288190.80000000005</v>
      </c>
    </row>
    <row r="59" spans="1:5" x14ac:dyDescent="0.3">
      <c r="A59">
        <v>1501</v>
      </c>
      <c r="B59" t="s">
        <v>350</v>
      </c>
      <c r="C59" t="s">
        <v>371</v>
      </c>
      <c r="D59" t="s">
        <v>669</v>
      </c>
      <c r="E59" s="4">
        <v>63515.735526315795</v>
      </c>
    </row>
    <row r="60" spans="1:5" x14ac:dyDescent="0.3">
      <c r="A60">
        <v>1501</v>
      </c>
      <c r="B60" t="s">
        <v>350</v>
      </c>
      <c r="C60" t="s">
        <v>371</v>
      </c>
      <c r="D60" t="s">
        <v>669</v>
      </c>
      <c r="E60" s="4">
        <v>63515.735526315795</v>
      </c>
    </row>
    <row r="61" spans="1:5" x14ac:dyDescent="0.3">
      <c r="A61">
        <v>1501</v>
      </c>
      <c r="B61" t="s">
        <v>350</v>
      </c>
      <c r="C61" t="s">
        <v>371</v>
      </c>
      <c r="D61" t="s">
        <v>669</v>
      </c>
      <c r="E61" s="4">
        <v>63515.735526315795</v>
      </c>
    </row>
    <row r="62" spans="1:5" x14ac:dyDescent="0.3">
      <c r="A62">
        <v>1501</v>
      </c>
      <c r="B62" t="s">
        <v>350</v>
      </c>
      <c r="C62" t="s">
        <v>371</v>
      </c>
      <c r="D62" t="s">
        <v>670</v>
      </c>
      <c r="E62" s="4">
        <v>8531.964473684211</v>
      </c>
    </row>
    <row r="63" spans="1:5" x14ac:dyDescent="0.3">
      <c r="A63">
        <v>1501</v>
      </c>
      <c r="B63" t="s">
        <v>350</v>
      </c>
      <c r="C63" t="s">
        <v>371</v>
      </c>
      <c r="D63" t="s">
        <v>670</v>
      </c>
      <c r="E63" s="4">
        <v>8531.964473684211</v>
      </c>
    </row>
    <row r="64" spans="1:5" x14ac:dyDescent="0.3">
      <c r="A64">
        <v>1501</v>
      </c>
      <c r="B64" t="s">
        <v>350</v>
      </c>
      <c r="C64" t="s">
        <v>371</v>
      </c>
      <c r="D64" t="s">
        <v>670</v>
      </c>
      <c r="E64" s="4">
        <v>8531.964473684211</v>
      </c>
    </row>
    <row r="65" spans="1:5" x14ac:dyDescent="0.3">
      <c r="A65">
        <v>1402</v>
      </c>
      <c r="B65" t="s">
        <v>350</v>
      </c>
      <c r="C65" t="s">
        <v>544</v>
      </c>
      <c r="D65" t="s">
        <v>668</v>
      </c>
      <c r="E65" s="4">
        <v>227389.80287440799</v>
      </c>
    </row>
    <row r="66" spans="1:5" x14ac:dyDescent="0.3">
      <c r="A66">
        <v>1402</v>
      </c>
      <c r="B66" t="s">
        <v>350</v>
      </c>
      <c r="C66" t="s">
        <v>544</v>
      </c>
      <c r="D66" t="s">
        <v>668</v>
      </c>
      <c r="E66" s="4">
        <v>227389.80287440799</v>
      </c>
    </row>
    <row r="67" spans="1:5" x14ac:dyDescent="0.3">
      <c r="A67">
        <v>1402</v>
      </c>
      <c r="B67" t="s">
        <v>350</v>
      </c>
      <c r="C67" t="s">
        <v>544</v>
      </c>
      <c r="D67" t="s">
        <v>668</v>
      </c>
      <c r="E67" s="4">
        <v>227389.80287440799</v>
      </c>
    </row>
    <row r="68" spans="1:5" x14ac:dyDescent="0.3">
      <c r="A68">
        <v>1402</v>
      </c>
      <c r="B68" t="s">
        <v>350</v>
      </c>
      <c r="C68" t="s">
        <v>544</v>
      </c>
      <c r="D68" t="s">
        <v>669</v>
      </c>
      <c r="E68" s="4">
        <v>47545.140601012579</v>
      </c>
    </row>
    <row r="69" spans="1:5" x14ac:dyDescent="0.3">
      <c r="A69">
        <v>1402</v>
      </c>
      <c r="B69" t="s">
        <v>350</v>
      </c>
      <c r="C69" t="s">
        <v>544</v>
      </c>
      <c r="D69" t="s">
        <v>669</v>
      </c>
      <c r="E69" s="4">
        <v>47545.140601012579</v>
      </c>
    </row>
    <row r="70" spans="1:5" x14ac:dyDescent="0.3">
      <c r="A70">
        <v>1402</v>
      </c>
      <c r="B70" t="s">
        <v>350</v>
      </c>
      <c r="C70" t="s">
        <v>544</v>
      </c>
      <c r="D70" t="s">
        <v>669</v>
      </c>
      <c r="E70" s="4">
        <v>47545.140601012579</v>
      </c>
    </row>
    <row r="71" spans="1:5" x14ac:dyDescent="0.3">
      <c r="A71">
        <v>1402</v>
      </c>
      <c r="B71" t="s">
        <v>350</v>
      </c>
      <c r="C71" t="s">
        <v>544</v>
      </c>
      <c r="D71" t="s">
        <v>670</v>
      </c>
      <c r="E71" s="4">
        <v>17157.594216887148</v>
      </c>
    </row>
    <row r="72" spans="1:5" x14ac:dyDescent="0.3">
      <c r="A72">
        <v>1402</v>
      </c>
      <c r="B72" t="s">
        <v>350</v>
      </c>
      <c r="C72" t="s">
        <v>544</v>
      </c>
      <c r="D72" t="s">
        <v>670</v>
      </c>
      <c r="E72" s="4">
        <v>17157.594216887148</v>
      </c>
    </row>
    <row r="73" spans="1:5" x14ac:dyDescent="0.3">
      <c r="A73">
        <v>1402</v>
      </c>
      <c r="B73" t="s">
        <v>350</v>
      </c>
      <c r="C73" t="s">
        <v>544</v>
      </c>
      <c r="D73" t="s">
        <v>670</v>
      </c>
      <c r="E73" s="4">
        <v>17157.594216887148</v>
      </c>
    </row>
    <row r="74" spans="1:5" x14ac:dyDescent="0.3">
      <c r="A74">
        <v>1001</v>
      </c>
      <c r="B74" t="s">
        <v>350</v>
      </c>
      <c r="C74" t="s">
        <v>557</v>
      </c>
      <c r="D74" t="s">
        <v>668</v>
      </c>
      <c r="E74" s="4">
        <v>228981.63288588586</v>
      </c>
    </row>
    <row r="75" spans="1:5" x14ac:dyDescent="0.3">
      <c r="A75">
        <v>1001</v>
      </c>
      <c r="B75" t="s">
        <v>350</v>
      </c>
      <c r="C75" t="s">
        <v>557</v>
      </c>
      <c r="D75" t="s">
        <v>668</v>
      </c>
      <c r="E75" s="4">
        <v>228981.63288588586</v>
      </c>
    </row>
    <row r="76" spans="1:5" x14ac:dyDescent="0.3">
      <c r="A76">
        <v>1001</v>
      </c>
      <c r="B76" t="s">
        <v>350</v>
      </c>
      <c r="C76" t="s">
        <v>557</v>
      </c>
      <c r="D76" t="s">
        <v>668</v>
      </c>
      <c r="E76" s="4">
        <v>228981.63288588586</v>
      </c>
    </row>
    <row r="77" spans="1:5" x14ac:dyDescent="0.3">
      <c r="A77">
        <v>1001</v>
      </c>
      <c r="B77" t="s">
        <v>350</v>
      </c>
      <c r="C77" t="s">
        <v>557</v>
      </c>
      <c r="D77" t="s">
        <v>669</v>
      </c>
      <c r="E77" s="4">
        <v>49785.303522659022</v>
      </c>
    </row>
    <row r="78" spans="1:5" x14ac:dyDescent="0.3">
      <c r="A78">
        <v>1001</v>
      </c>
      <c r="B78" t="s">
        <v>350</v>
      </c>
      <c r="C78" t="s">
        <v>557</v>
      </c>
      <c r="D78" t="s">
        <v>669</v>
      </c>
      <c r="E78" s="4">
        <v>49785.303522659022</v>
      </c>
    </row>
    <row r="79" spans="1:5" x14ac:dyDescent="0.3">
      <c r="A79">
        <v>1001</v>
      </c>
      <c r="B79" t="s">
        <v>350</v>
      </c>
      <c r="C79" t="s">
        <v>557</v>
      </c>
      <c r="D79" t="s">
        <v>669</v>
      </c>
      <c r="E79" s="4">
        <v>49785.303522659022</v>
      </c>
    </row>
    <row r="80" spans="1:5" x14ac:dyDescent="0.3">
      <c r="A80">
        <v>1001</v>
      </c>
      <c r="B80" t="s">
        <v>350</v>
      </c>
      <c r="C80" t="s">
        <v>557</v>
      </c>
      <c r="D80" t="s">
        <v>670</v>
      </c>
      <c r="E80" s="4">
        <v>34249.827758121755</v>
      </c>
    </row>
    <row r="81" spans="1:5" x14ac:dyDescent="0.3">
      <c r="A81">
        <v>1001</v>
      </c>
      <c r="B81" t="s">
        <v>350</v>
      </c>
      <c r="C81" t="s">
        <v>557</v>
      </c>
      <c r="D81" t="s">
        <v>670</v>
      </c>
      <c r="E81" s="4">
        <v>34249.827758121755</v>
      </c>
    </row>
    <row r="82" spans="1:5" x14ac:dyDescent="0.3">
      <c r="A82">
        <v>1001</v>
      </c>
      <c r="B82" t="s">
        <v>350</v>
      </c>
      <c r="C82" t="s">
        <v>557</v>
      </c>
      <c r="D82" t="s">
        <v>670</v>
      </c>
      <c r="E82" s="4">
        <v>34249.827758121755</v>
      </c>
    </row>
    <row r="83" spans="1:5" x14ac:dyDescent="0.3">
      <c r="A83">
        <v>1502</v>
      </c>
      <c r="B83" t="s">
        <v>350</v>
      </c>
      <c r="C83" t="s">
        <v>429</v>
      </c>
      <c r="D83" t="s">
        <v>668</v>
      </c>
      <c r="E83" s="4">
        <v>165238.72224814424</v>
      </c>
    </row>
    <row r="84" spans="1:5" x14ac:dyDescent="0.3">
      <c r="A84">
        <v>1502</v>
      </c>
      <c r="B84" t="s">
        <v>350</v>
      </c>
      <c r="C84" t="s">
        <v>429</v>
      </c>
      <c r="D84" t="s">
        <v>668</v>
      </c>
      <c r="E84" s="4">
        <v>165238.72224814424</v>
      </c>
    </row>
    <row r="85" spans="1:5" x14ac:dyDescent="0.3">
      <c r="A85">
        <v>1502</v>
      </c>
      <c r="B85" t="s">
        <v>350</v>
      </c>
      <c r="C85" t="s">
        <v>429</v>
      </c>
      <c r="D85" t="s">
        <v>668</v>
      </c>
      <c r="E85" s="4">
        <v>165238.72224814424</v>
      </c>
    </row>
    <row r="86" spans="1:5" x14ac:dyDescent="0.3">
      <c r="A86">
        <v>1502</v>
      </c>
      <c r="B86" t="s">
        <v>350</v>
      </c>
      <c r="C86" t="s">
        <v>429</v>
      </c>
      <c r="D86" t="s">
        <v>669</v>
      </c>
      <c r="E86" s="4">
        <v>38424.006673736309</v>
      </c>
    </row>
    <row r="87" spans="1:5" x14ac:dyDescent="0.3">
      <c r="A87">
        <v>1502</v>
      </c>
      <c r="B87" t="s">
        <v>350</v>
      </c>
      <c r="C87" t="s">
        <v>429</v>
      </c>
      <c r="D87" t="s">
        <v>669</v>
      </c>
      <c r="E87" s="4">
        <v>38424.006673736309</v>
      </c>
    </row>
    <row r="88" spans="1:5" x14ac:dyDescent="0.3">
      <c r="A88">
        <v>1502</v>
      </c>
      <c r="B88" t="s">
        <v>350</v>
      </c>
      <c r="C88" t="s">
        <v>429</v>
      </c>
      <c r="D88" t="s">
        <v>669</v>
      </c>
      <c r="E88" s="4">
        <v>38424.006673736309</v>
      </c>
    </row>
    <row r="89" spans="1:5" x14ac:dyDescent="0.3">
      <c r="A89">
        <v>1502</v>
      </c>
      <c r="B89" t="s">
        <v>350</v>
      </c>
      <c r="C89" t="s">
        <v>429</v>
      </c>
      <c r="D89" t="s">
        <v>670</v>
      </c>
      <c r="E89" s="4">
        <v>15493.551078119477</v>
      </c>
    </row>
    <row r="90" spans="1:5" x14ac:dyDescent="0.3">
      <c r="A90">
        <v>1502</v>
      </c>
      <c r="B90" t="s">
        <v>350</v>
      </c>
      <c r="C90" t="s">
        <v>429</v>
      </c>
      <c r="D90" t="s">
        <v>670</v>
      </c>
      <c r="E90" s="4">
        <v>15493.551078119477</v>
      </c>
    </row>
    <row r="91" spans="1:5" x14ac:dyDescent="0.3">
      <c r="A91">
        <v>1502</v>
      </c>
      <c r="B91" t="s">
        <v>350</v>
      </c>
      <c r="C91" t="s">
        <v>429</v>
      </c>
      <c r="D91" t="s">
        <v>670</v>
      </c>
      <c r="E91" s="4">
        <v>15493.551078119477</v>
      </c>
    </row>
    <row r="92" spans="1:5" x14ac:dyDescent="0.3">
      <c r="A92">
        <v>802</v>
      </c>
      <c r="B92" t="s">
        <v>350</v>
      </c>
      <c r="C92" t="s">
        <v>380</v>
      </c>
      <c r="D92" t="s">
        <v>668</v>
      </c>
      <c r="E92" s="4">
        <v>0</v>
      </c>
    </row>
    <row r="93" spans="1:5" x14ac:dyDescent="0.3">
      <c r="A93">
        <v>802</v>
      </c>
      <c r="B93" t="s">
        <v>350</v>
      </c>
      <c r="C93" t="s">
        <v>380</v>
      </c>
      <c r="D93" t="s">
        <v>668</v>
      </c>
      <c r="E93" s="4">
        <v>0</v>
      </c>
    </row>
    <row r="94" spans="1:5" x14ac:dyDescent="0.3">
      <c r="A94">
        <v>802</v>
      </c>
      <c r="B94" t="s">
        <v>350</v>
      </c>
      <c r="C94" t="s">
        <v>380</v>
      </c>
      <c r="D94" t="s">
        <v>668</v>
      </c>
      <c r="E94" s="4">
        <v>0</v>
      </c>
    </row>
    <row r="95" spans="1:5" x14ac:dyDescent="0.3">
      <c r="A95">
        <v>802</v>
      </c>
      <c r="B95" t="s">
        <v>350</v>
      </c>
      <c r="C95" t="s">
        <v>380</v>
      </c>
      <c r="D95" t="s">
        <v>669</v>
      </c>
      <c r="E95" s="4">
        <v>0</v>
      </c>
    </row>
    <row r="96" spans="1:5" x14ac:dyDescent="0.3">
      <c r="A96">
        <v>802</v>
      </c>
      <c r="B96" t="s">
        <v>350</v>
      </c>
      <c r="C96" t="s">
        <v>380</v>
      </c>
      <c r="D96" t="s">
        <v>669</v>
      </c>
      <c r="E96" s="4">
        <v>0</v>
      </c>
    </row>
    <row r="97" spans="1:5" x14ac:dyDescent="0.3">
      <c r="A97">
        <v>802</v>
      </c>
      <c r="B97" t="s">
        <v>350</v>
      </c>
      <c r="C97" t="s">
        <v>380</v>
      </c>
      <c r="D97" t="s">
        <v>669</v>
      </c>
      <c r="E97" s="4">
        <v>0</v>
      </c>
    </row>
    <row r="98" spans="1:5" x14ac:dyDescent="0.3">
      <c r="A98">
        <v>802</v>
      </c>
      <c r="B98" t="s">
        <v>350</v>
      </c>
      <c r="C98" t="s">
        <v>380</v>
      </c>
      <c r="D98" t="s">
        <v>670</v>
      </c>
      <c r="E98" s="4">
        <v>0</v>
      </c>
    </row>
    <row r="99" spans="1:5" x14ac:dyDescent="0.3">
      <c r="A99">
        <v>802</v>
      </c>
      <c r="B99" t="s">
        <v>350</v>
      </c>
      <c r="C99" t="s">
        <v>380</v>
      </c>
      <c r="D99" t="s">
        <v>670</v>
      </c>
      <c r="E99" s="4">
        <v>0</v>
      </c>
    </row>
    <row r="100" spans="1:5" x14ac:dyDescent="0.3">
      <c r="A100">
        <v>802</v>
      </c>
      <c r="B100" t="s">
        <v>350</v>
      </c>
      <c r="C100" t="s">
        <v>380</v>
      </c>
      <c r="D100" t="s">
        <v>670</v>
      </c>
      <c r="E100" s="4">
        <v>0</v>
      </c>
    </row>
    <row r="101" spans="1:5" x14ac:dyDescent="0.3">
      <c r="A101">
        <v>1101</v>
      </c>
      <c r="B101" t="s">
        <v>350</v>
      </c>
      <c r="C101" t="s">
        <v>558</v>
      </c>
      <c r="D101" t="s">
        <v>668</v>
      </c>
      <c r="E101" s="4">
        <v>246145.00091287881</v>
      </c>
    </row>
    <row r="102" spans="1:5" x14ac:dyDescent="0.3">
      <c r="A102">
        <v>1101</v>
      </c>
      <c r="B102" t="s">
        <v>350</v>
      </c>
      <c r="C102" t="s">
        <v>558</v>
      </c>
      <c r="D102" t="s">
        <v>668</v>
      </c>
      <c r="E102" s="4">
        <v>246145.00091287881</v>
      </c>
    </row>
    <row r="103" spans="1:5" x14ac:dyDescent="0.3">
      <c r="A103">
        <v>1101</v>
      </c>
      <c r="B103" t="s">
        <v>350</v>
      </c>
      <c r="C103" t="s">
        <v>558</v>
      </c>
      <c r="D103" t="s">
        <v>668</v>
      </c>
      <c r="E103" s="4">
        <v>246145.00091287881</v>
      </c>
    </row>
    <row r="104" spans="1:5" x14ac:dyDescent="0.3">
      <c r="A104">
        <v>1101</v>
      </c>
      <c r="B104" t="s">
        <v>350</v>
      </c>
      <c r="C104" t="s">
        <v>558</v>
      </c>
      <c r="D104" t="s">
        <v>669</v>
      </c>
      <c r="E104" s="4">
        <v>49086.719835227275</v>
      </c>
    </row>
    <row r="105" spans="1:5" x14ac:dyDescent="0.3">
      <c r="A105">
        <v>1101</v>
      </c>
      <c r="B105" t="s">
        <v>350</v>
      </c>
      <c r="C105" t="s">
        <v>558</v>
      </c>
      <c r="D105" t="s">
        <v>669</v>
      </c>
      <c r="E105" s="4">
        <v>49086.719835227275</v>
      </c>
    </row>
    <row r="106" spans="1:5" x14ac:dyDescent="0.3">
      <c r="A106">
        <v>1101</v>
      </c>
      <c r="B106" t="s">
        <v>350</v>
      </c>
      <c r="C106" t="s">
        <v>558</v>
      </c>
      <c r="D106" t="s">
        <v>669</v>
      </c>
      <c r="E106" s="4">
        <v>49086.719835227275</v>
      </c>
    </row>
    <row r="107" spans="1:5" x14ac:dyDescent="0.3">
      <c r="A107">
        <v>1101</v>
      </c>
      <c r="B107" t="s">
        <v>350</v>
      </c>
      <c r="C107" t="s">
        <v>558</v>
      </c>
      <c r="D107" t="s">
        <v>670</v>
      </c>
      <c r="E107" s="4">
        <v>17785.043418560606</v>
      </c>
    </row>
    <row r="108" spans="1:5" x14ac:dyDescent="0.3">
      <c r="A108">
        <v>1101</v>
      </c>
      <c r="B108" t="s">
        <v>350</v>
      </c>
      <c r="C108" t="s">
        <v>558</v>
      </c>
      <c r="D108" t="s">
        <v>670</v>
      </c>
      <c r="E108" s="4">
        <v>17785.043418560606</v>
      </c>
    </row>
    <row r="109" spans="1:5" x14ac:dyDescent="0.3">
      <c r="A109">
        <v>1101</v>
      </c>
      <c r="B109" t="s">
        <v>350</v>
      </c>
      <c r="C109" t="s">
        <v>558</v>
      </c>
      <c r="D109" t="s">
        <v>670</v>
      </c>
      <c r="E109" s="4">
        <v>17785.043418560606</v>
      </c>
    </row>
    <row r="110" spans="1:5" x14ac:dyDescent="0.3">
      <c r="A110">
        <v>401</v>
      </c>
      <c r="B110" t="s">
        <v>350</v>
      </c>
      <c r="C110" t="s">
        <v>618</v>
      </c>
      <c r="D110" t="s">
        <v>668</v>
      </c>
      <c r="E110" s="4">
        <v>429232.6371082621</v>
      </c>
    </row>
    <row r="111" spans="1:5" x14ac:dyDescent="0.3">
      <c r="A111">
        <v>401</v>
      </c>
      <c r="B111" t="s">
        <v>350</v>
      </c>
      <c r="C111" t="s">
        <v>618</v>
      </c>
      <c r="D111" t="s">
        <v>668</v>
      </c>
      <c r="E111" s="4">
        <v>429232.6371082621</v>
      </c>
    </row>
    <row r="112" spans="1:5" x14ac:dyDescent="0.3">
      <c r="A112">
        <v>401</v>
      </c>
      <c r="B112" t="s">
        <v>350</v>
      </c>
      <c r="C112" t="s">
        <v>618</v>
      </c>
      <c r="D112" t="s">
        <v>668</v>
      </c>
      <c r="E112" s="4">
        <v>429232.6371082621</v>
      </c>
    </row>
    <row r="113" spans="1:5" x14ac:dyDescent="0.3">
      <c r="A113">
        <v>401</v>
      </c>
      <c r="B113" t="s">
        <v>350</v>
      </c>
      <c r="C113" t="s">
        <v>618</v>
      </c>
      <c r="D113" t="s">
        <v>669</v>
      </c>
      <c r="E113" s="4">
        <v>106449.69400284901</v>
      </c>
    </row>
    <row r="114" spans="1:5" x14ac:dyDescent="0.3">
      <c r="A114">
        <v>401</v>
      </c>
      <c r="B114" t="s">
        <v>350</v>
      </c>
      <c r="C114" t="s">
        <v>618</v>
      </c>
      <c r="D114" t="s">
        <v>669</v>
      </c>
      <c r="E114" s="4">
        <v>106449.69400284901</v>
      </c>
    </row>
    <row r="115" spans="1:5" x14ac:dyDescent="0.3">
      <c r="A115">
        <v>401</v>
      </c>
      <c r="B115" t="s">
        <v>350</v>
      </c>
      <c r="C115" t="s">
        <v>618</v>
      </c>
      <c r="D115" t="s">
        <v>669</v>
      </c>
      <c r="E115" s="4">
        <v>106449.69400284901</v>
      </c>
    </row>
    <row r="116" spans="1:5" x14ac:dyDescent="0.3">
      <c r="A116">
        <v>401</v>
      </c>
      <c r="B116" t="s">
        <v>350</v>
      </c>
      <c r="C116" t="s">
        <v>618</v>
      </c>
      <c r="D116" t="s">
        <v>670</v>
      </c>
      <c r="E116" s="4">
        <v>0</v>
      </c>
    </row>
    <row r="117" spans="1:5" x14ac:dyDescent="0.3">
      <c r="A117">
        <v>401</v>
      </c>
      <c r="B117" t="s">
        <v>350</v>
      </c>
      <c r="C117" t="s">
        <v>618</v>
      </c>
      <c r="D117" t="s">
        <v>670</v>
      </c>
      <c r="E117" s="4">
        <v>0</v>
      </c>
    </row>
    <row r="118" spans="1:5" x14ac:dyDescent="0.3">
      <c r="A118">
        <v>401</v>
      </c>
      <c r="B118" t="s">
        <v>350</v>
      </c>
      <c r="C118" t="s">
        <v>618</v>
      </c>
      <c r="D118" t="s">
        <v>670</v>
      </c>
      <c r="E118" s="4">
        <v>0</v>
      </c>
    </row>
    <row r="119" spans="1:5" x14ac:dyDescent="0.3">
      <c r="A119">
        <v>1701</v>
      </c>
      <c r="B119" t="s">
        <v>350</v>
      </c>
      <c r="C119" t="s">
        <v>512</v>
      </c>
      <c r="D119" t="s">
        <v>668</v>
      </c>
      <c r="E119" s="4">
        <v>276409.19011848344</v>
      </c>
    </row>
    <row r="120" spans="1:5" x14ac:dyDescent="0.3">
      <c r="A120">
        <v>1701</v>
      </c>
      <c r="B120" t="s">
        <v>350</v>
      </c>
      <c r="C120" t="s">
        <v>512</v>
      </c>
      <c r="D120" t="s">
        <v>668</v>
      </c>
      <c r="E120" s="4">
        <v>276409.19011848344</v>
      </c>
    </row>
    <row r="121" spans="1:5" x14ac:dyDescent="0.3">
      <c r="A121">
        <v>1701</v>
      </c>
      <c r="B121" t="s">
        <v>350</v>
      </c>
      <c r="C121" t="s">
        <v>512</v>
      </c>
      <c r="D121" t="s">
        <v>668</v>
      </c>
      <c r="E121" s="4">
        <v>276409.19011848344</v>
      </c>
    </row>
    <row r="122" spans="1:5" x14ac:dyDescent="0.3">
      <c r="A122">
        <v>1701</v>
      </c>
      <c r="B122" t="s">
        <v>350</v>
      </c>
      <c r="C122" t="s">
        <v>512</v>
      </c>
      <c r="D122" t="s">
        <v>669</v>
      </c>
      <c r="E122" s="4">
        <v>59684.067085308059</v>
      </c>
    </row>
    <row r="123" spans="1:5" x14ac:dyDescent="0.3">
      <c r="A123">
        <v>1701</v>
      </c>
      <c r="B123" t="s">
        <v>350</v>
      </c>
      <c r="C123" t="s">
        <v>512</v>
      </c>
      <c r="D123" t="s">
        <v>669</v>
      </c>
      <c r="E123" s="4">
        <v>59684.067085308059</v>
      </c>
    </row>
    <row r="124" spans="1:5" x14ac:dyDescent="0.3">
      <c r="A124">
        <v>1701</v>
      </c>
      <c r="B124" t="s">
        <v>350</v>
      </c>
      <c r="C124" t="s">
        <v>512</v>
      </c>
      <c r="D124" t="s">
        <v>669</v>
      </c>
      <c r="E124" s="4">
        <v>59684.067085308059</v>
      </c>
    </row>
    <row r="125" spans="1:5" x14ac:dyDescent="0.3">
      <c r="A125">
        <v>1701</v>
      </c>
      <c r="B125" t="s">
        <v>350</v>
      </c>
      <c r="C125" t="s">
        <v>512</v>
      </c>
      <c r="D125" t="s">
        <v>670</v>
      </c>
      <c r="E125" s="4">
        <v>21164.562796208531</v>
      </c>
    </row>
    <row r="126" spans="1:5" x14ac:dyDescent="0.3">
      <c r="A126">
        <v>1701</v>
      </c>
      <c r="B126" t="s">
        <v>350</v>
      </c>
      <c r="C126" t="s">
        <v>512</v>
      </c>
      <c r="D126" t="s">
        <v>670</v>
      </c>
      <c r="E126" s="4">
        <v>21164.562796208531</v>
      </c>
    </row>
    <row r="127" spans="1:5" x14ac:dyDescent="0.3">
      <c r="A127">
        <v>1701</v>
      </c>
      <c r="B127" t="s">
        <v>350</v>
      </c>
      <c r="C127" t="s">
        <v>512</v>
      </c>
      <c r="D127" t="s">
        <v>670</v>
      </c>
      <c r="E127" s="4">
        <v>21164.562796208531</v>
      </c>
    </row>
    <row r="128" spans="1:5" x14ac:dyDescent="0.3">
      <c r="A128">
        <v>803</v>
      </c>
      <c r="B128" t="s">
        <v>350</v>
      </c>
      <c r="C128" t="s">
        <v>381</v>
      </c>
      <c r="D128" t="s">
        <v>668</v>
      </c>
      <c r="E128" s="4">
        <v>0</v>
      </c>
    </row>
    <row r="129" spans="1:5" x14ac:dyDescent="0.3">
      <c r="A129">
        <v>803</v>
      </c>
      <c r="B129" t="s">
        <v>350</v>
      </c>
      <c r="C129" t="s">
        <v>381</v>
      </c>
      <c r="D129" t="s">
        <v>668</v>
      </c>
      <c r="E129" s="4">
        <v>0</v>
      </c>
    </row>
    <row r="130" spans="1:5" x14ac:dyDescent="0.3">
      <c r="A130">
        <v>803</v>
      </c>
      <c r="B130" t="s">
        <v>350</v>
      </c>
      <c r="C130" t="s">
        <v>381</v>
      </c>
      <c r="D130" t="s">
        <v>668</v>
      </c>
      <c r="E130" s="4">
        <v>0</v>
      </c>
    </row>
    <row r="131" spans="1:5" x14ac:dyDescent="0.3">
      <c r="A131">
        <v>803</v>
      </c>
      <c r="B131" t="s">
        <v>350</v>
      </c>
      <c r="C131" t="s">
        <v>381</v>
      </c>
      <c r="D131" t="s">
        <v>669</v>
      </c>
      <c r="E131" s="4">
        <v>0</v>
      </c>
    </row>
    <row r="132" spans="1:5" x14ac:dyDescent="0.3">
      <c r="A132">
        <v>803</v>
      </c>
      <c r="B132" t="s">
        <v>350</v>
      </c>
      <c r="C132" t="s">
        <v>381</v>
      </c>
      <c r="D132" t="s">
        <v>669</v>
      </c>
      <c r="E132" s="4">
        <v>0</v>
      </c>
    </row>
    <row r="133" spans="1:5" x14ac:dyDescent="0.3">
      <c r="A133">
        <v>803</v>
      </c>
      <c r="B133" t="s">
        <v>350</v>
      </c>
      <c r="C133" t="s">
        <v>381</v>
      </c>
      <c r="D133" t="s">
        <v>669</v>
      </c>
      <c r="E133" s="4">
        <v>0</v>
      </c>
    </row>
    <row r="134" spans="1:5" x14ac:dyDescent="0.3">
      <c r="A134">
        <v>803</v>
      </c>
      <c r="B134" t="s">
        <v>350</v>
      </c>
      <c r="C134" t="s">
        <v>381</v>
      </c>
      <c r="D134" t="s">
        <v>670</v>
      </c>
      <c r="E134" s="4">
        <v>0</v>
      </c>
    </row>
    <row r="135" spans="1:5" x14ac:dyDescent="0.3">
      <c r="A135">
        <v>803</v>
      </c>
      <c r="B135" t="s">
        <v>350</v>
      </c>
      <c r="C135" t="s">
        <v>381</v>
      </c>
      <c r="D135" t="s">
        <v>670</v>
      </c>
      <c r="E135" s="4">
        <v>0</v>
      </c>
    </row>
    <row r="136" spans="1:5" x14ac:dyDescent="0.3">
      <c r="A136">
        <v>803</v>
      </c>
      <c r="B136" t="s">
        <v>350</v>
      </c>
      <c r="C136" t="s">
        <v>381</v>
      </c>
      <c r="D136" t="s">
        <v>670</v>
      </c>
      <c r="E136" s="4">
        <v>0</v>
      </c>
    </row>
    <row r="137" spans="1:5" x14ac:dyDescent="0.3">
      <c r="A137">
        <v>201</v>
      </c>
      <c r="B137" t="s">
        <v>350</v>
      </c>
      <c r="C137" t="s">
        <v>472</v>
      </c>
      <c r="D137" t="s">
        <v>668</v>
      </c>
      <c r="E137" s="4">
        <v>298126.43859262631</v>
      </c>
    </row>
    <row r="138" spans="1:5" x14ac:dyDescent="0.3">
      <c r="A138">
        <v>201</v>
      </c>
      <c r="B138" t="s">
        <v>350</v>
      </c>
      <c r="C138" t="s">
        <v>472</v>
      </c>
      <c r="D138" t="s">
        <v>668</v>
      </c>
      <c r="E138" s="4">
        <v>298126.43859262631</v>
      </c>
    </row>
    <row r="139" spans="1:5" x14ac:dyDescent="0.3">
      <c r="A139">
        <v>201</v>
      </c>
      <c r="B139" t="s">
        <v>350</v>
      </c>
      <c r="C139" t="s">
        <v>472</v>
      </c>
      <c r="D139" t="s">
        <v>668</v>
      </c>
      <c r="E139" s="4">
        <v>298126.43859262631</v>
      </c>
    </row>
    <row r="140" spans="1:5" x14ac:dyDescent="0.3">
      <c r="A140">
        <v>201</v>
      </c>
      <c r="B140" t="s">
        <v>350</v>
      </c>
      <c r="C140" t="s">
        <v>472</v>
      </c>
      <c r="D140" t="s">
        <v>669</v>
      </c>
      <c r="E140" s="4">
        <v>49317.48835138826</v>
      </c>
    </row>
    <row r="141" spans="1:5" x14ac:dyDescent="0.3">
      <c r="A141">
        <v>201</v>
      </c>
      <c r="B141" t="s">
        <v>350</v>
      </c>
      <c r="C141" t="s">
        <v>472</v>
      </c>
      <c r="D141" t="s">
        <v>669</v>
      </c>
      <c r="E141" s="4">
        <v>49317.48835138826</v>
      </c>
    </row>
    <row r="142" spans="1:5" x14ac:dyDescent="0.3">
      <c r="A142">
        <v>201</v>
      </c>
      <c r="B142" t="s">
        <v>350</v>
      </c>
      <c r="C142" t="s">
        <v>472</v>
      </c>
      <c r="D142" t="s">
        <v>669</v>
      </c>
      <c r="E142" s="4">
        <v>49317.48835138826</v>
      </c>
    </row>
    <row r="143" spans="1:5" x14ac:dyDescent="0.3">
      <c r="A143">
        <v>201</v>
      </c>
      <c r="B143" t="s">
        <v>350</v>
      </c>
      <c r="C143" t="s">
        <v>472</v>
      </c>
      <c r="D143" t="s">
        <v>670</v>
      </c>
      <c r="E143" s="4">
        <v>27991.006902139281</v>
      </c>
    </row>
    <row r="144" spans="1:5" x14ac:dyDescent="0.3">
      <c r="A144">
        <v>201</v>
      </c>
      <c r="B144" t="s">
        <v>350</v>
      </c>
      <c r="C144" t="s">
        <v>472</v>
      </c>
      <c r="D144" t="s">
        <v>670</v>
      </c>
      <c r="E144" s="4">
        <v>27991.006902139281</v>
      </c>
    </row>
    <row r="145" spans="1:5" x14ac:dyDescent="0.3">
      <c r="A145">
        <v>201</v>
      </c>
      <c r="B145" t="s">
        <v>350</v>
      </c>
      <c r="C145" t="s">
        <v>472</v>
      </c>
      <c r="D145" t="s">
        <v>670</v>
      </c>
      <c r="E145" s="4">
        <v>27991.006902139281</v>
      </c>
    </row>
    <row r="146" spans="1:5" x14ac:dyDescent="0.3">
      <c r="A146">
        <v>1503</v>
      </c>
      <c r="B146" t="s">
        <v>350</v>
      </c>
      <c r="C146" t="s">
        <v>430</v>
      </c>
      <c r="D146" t="s">
        <v>668</v>
      </c>
      <c r="E146" s="4">
        <v>359840.92177041498</v>
      </c>
    </row>
    <row r="147" spans="1:5" x14ac:dyDescent="0.3">
      <c r="A147">
        <v>1503</v>
      </c>
      <c r="B147" t="s">
        <v>350</v>
      </c>
      <c r="C147" t="s">
        <v>430</v>
      </c>
      <c r="D147" t="s">
        <v>668</v>
      </c>
      <c r="E147" s="4">
        <v>359840.92177041498</v>
      </c>
    </row>
    <row r="148" spans="1:5" x14ac:dyDescent="0.3">
      <c r="A148">
        <v>1503</v>
      </c>
      <c r="B148" t="s">
        <v>350</v>
      </c>
      <c r="C148" t="s">
        <v>430</v>
      </c>
      <c r="D148" t="s">
        <v>668</v>
      </c>
      <c r="E148" s="4">
        <v>359840.92177041498</v>
      </c>
    </row>
    <row r="149" spans="1:5" x14ac:dyDescent="0.3">
      <c r="A149">
        <v>1503</v>
      </c>
      <c r="B149" t="s">
        <v>350</v>
      </c>
      <c r="C149" t="s">
        <v>430</v>
      </c>
      <c r="D149" t="s">
        <v>669</v>
      </c>
      <c r="E149" s="4">
        <v>80485.942938420339</v>
      </c>
    </row>
    <row r="150" spans="1:5" x14ac:dyDescent="0.3">
      <c r="A150">
        <v>1503</v>
      </c>
      <c r="B150" t="s">
        <v>350</v>
      </c>
      <c r="C150" t="s">
        <v>430</v>
      </c>
      <c r="D150" t="s">
        <v>669</v>
      </c>
      <c r="E150" s="4">
        <v>80485.942938420339</v>
      </c>
    </row>
    <row r="151" spans="1:5" x14ac:dyDescent="0.3">
      <c r="A151">
        <v>1503</v>
      </c>
      <c r="B151" t="s">
        <v>350</v>
      </c>
      <c r="C151" t="s">
        <v>430</v>
      </c>
      <c r="D151" t="s">
        <v>669</v>
      </c>
      <c r="E151" s="4">
        <v>80485.942938420339</v>
      </c>
    </row>
    <row r="152" spans="1:5" x14ac:dyDescent="0.3">
      <c r="A152">
        <v>1503</v>
      </c>
      <c r="B152" t="s">
        <v>350</v>
      </c>
      <c r="C152" t="s">
        <v>430</v>
      </c>
      <c r="D152" t="s">
        <v>670</v>
      </c>
      <c r="E152" s="4">
        <v>43074.135291164661</v>
      </c>
    </row>
    <row r="153" spans="1:5" x14ac:dyDescent="0.3">
      <c r="A153">
        <v>1503</v>
      </c>
      <c r="B153" t="s">
        <v>350</v>
      </c>
      <c r="C153" t="s">
        <v>430</v>
      </c>
      <c r="D153" t="s">
        <v>670</v>
      </c>
      <c r="E153" s="4">
        <v>43074.135291164661</v>
      </c>
    </row>
    <row r="154" spans="1:5" x14ac:dyDescent="0.3">
      <c r="A154">
        <v>1503</v>
      </c>
      <c r="B154" t="s">
        <v>350</v>
      </c>
      <c r="C154" t="s">
        <v>430</v>
      </c>
      <c r="D154" t="s">
        <v>670</v>
      </c>
      <c r="E154" s="4">
        <v>43074.135291164661</v>
      </c>
    </row>
    <row r="155" spans="1:5" x14ac:dyDescent="0.3">
      <c r="A155">
        <v>902</v>
      </c>
      <c r="B155" t="s">
        <v>350</v>
      </c>
      <c r="C155" t="s">
        <v>493</v>
      </c>
      <c r="D155" t="s">
        <v>668</v>
      </c>
      <c r="E155" s="4">
        <v>68157.587284595298</v>
      </c>
    </row>
    <row r="156" spans="1:5" x14ac:dyDescent="0.3">
      <c r="A156">
        <v>902</v>
      </c>
      <c r="B156" t="s">
        <v>350</v>
      </c>
      <c r="C156" t="s">
        <v>493</v>
      </c>
      <c r="D156" t="s">
        <v>668</v>
      </c>
      <c r="E156" s="4">
        <v>68157.587284595298</v>
      </c>
    </row>
    <row r="157" spans="1:5" x14ac:dyDescent="0.3">
      <c r="A157">
        <v>902</v>
      </c>
      <c r="B157" t="s">
        <v>350</v>
      </c>
      <c r="C157" t="s">
        <v>493</v>
      </c>
      <c r="D157" t="s">
        <v>668</v>
      </c>
      <c r="E157" s="4">
        <v>68157.587284595298</v>
      </c>
    </row>
    <row r="158" spans="1:5" x14ac:dyDescent="0.3">
      <c r="A158">
        <v>902</v>
      </c>
      <c r="B158" t="s">
        <v>350</v>
      </c>
      <c r="C158" t="s">
        <v>493</v>
      </c>
      <c r="D158" t="s">
        <v>669</v>
      </c>
      <c r="E158" s="4">
        <v>14827.264602262838</v>
      </c>
    </row>
    <row r="159" spans="1:5" x14ac:dyDescent="0.3">
      <c r="A159">
        <v>902</v>
      </c>
      <c r="B159" t="s">
        <v>350</v>
      </c>
      <c r="C159" t="s">
        <v>493</v>
      </c>
      <c r="D159" t="s">
        <v>669</v>
      </c>
      <c r="E159" s="4">
        <v>14827.264602262838</v>
      </c>
    </row>
    <row r="160" spans="1:5" x14ac:dyDescent="0.3">
      <c r="A160">
        <v>902</v>
      </c>
      <c r="B160" t="s">
        <v>350</v>
      </c>
      <c r="C160" t="s">
        <v>493</v>
      </c>
      <c r="D160" t="s">
        <v>669</v>
      </c>
      <c r="E160" s="4">
        <v>14827.264602262838</v>
      </c>
    </row>
    <row r="161" spans="1:5" x14ac:dyDescent="0.3">
      <c r="A161">
        <v>902</v>
      </c>
      <c r="B161" t="s">
        <v>350</v>
      </c>
      <c r="C161" t="s">
        <v>493</v>
      </c>
      <c r="D161" t="s">
        <v>670</v>
      </c>
      <c r="E161" s="4">
        <v>8609.3794464751954</v>
      </c>
    </row>
    <row r="162" spans="1:5" x14ac:dyDescent="0.3">
      <c r="A162">
        <v>902</v>
      </c>
      <c r="B162" t="s">
        <v>350</v>
      </c>
      <c r="C162" t="s">
        <v>493</v>
      </c>
      <c r="D162" t="s">
        <v>670</v>
      </c>
      <c r="E162" s="4">
        <v>8609.3794464751954</v>
      </c>
    </row>
    <row r="163" spans="1:5" x14ac:dyDescent="0.3">
      <c r="A163">
        <v>902</v>
      </c>
      <c r="B163" t="s">
        <v>350</v>
      </c>
      <c r="C163" t="s">
        <v>493</v>
      </c>
      <c r="D163" t="s">
        <v>670</v>
      </c>
      <c r="E163" s="4">
        <v>8609.3794464751954</v>
      </c>
    </row>
    <row r="164" spans="1:5" x14ac:dyDescent="0.3">
      <c r="A164">
        <v>1403</v>
      </c>
      <c r="B164" t="s">
        <v>350</v>
      </c>
      <c r="C164" t="s">
        <v>533</v>
      </c>
      <c r="D164" t="s">
        <v>668</v>
      </c>
      <c r="E164" s="4">
        <v>269385.72380423849</v>
      </c>
    </row>
    <row r="165" spans="1:5" x14ac:dyDescent="0.3">
      <c r="A165">
        <v>1403</v>
      </c>
      <c r="B165" t="s">
        <v>350</v>
      </c>
      <c r="C165" t="s">
        <v>533</v>
      </c>
      <c r="D165" t="s">
        <v>668</v>
      </c>
      <c r="E165" s="4">
        <v>269385.72380423849</v>
      </c>
    </row>
    <row r="166" spans="1:5" x14ac:dyDescent="0.3">
      <c r="A166">
        <v>1403</v>
      </c>
      <c r="B166" t="s">
        <v>350</v>
      </c>
      <c r="C166" t="s">
        <v>533</v>
      </c>
      <c r="D166" t="s">
        <v>668</v>
      </c>
      <c r="E166" s="4">
        <v>269385.72380423849</v>
      </c>
    </row>
    <row r="167" spans="1:5" x14ac:dyDescent="0.3">
      <c r="A167">
        <v>1403</v>
      </c>
      <c r="B167" t="s">
        <v>350</v>
      </c>
      <c r="C167" t="s">
        <v>533</v>
      </c>
      <c r="D167" t="s">
        <v>669</v>
      </c>
      <c r="E167" s="4">
        <v>37530.128889043044</v>
      </c>
    </row>
    <row r="168" spans="1:5" x14ac:dyDescent="0.3">
      <c r="A168">
        <v>1403</v>
      </c>
      <c r="B168" t="s">
        <v>350</v>
      </c>
      <c r="C168" t="s">
        <v>533</v>
      </c>
      <c r="D168" t="s">
        <v>669</v>
      </c>
      <c r="E168" s="4">
        <v>37530.128889043044</v>
      </c>
    </row>
    <row r="169" spans="1:5" x14ac:dyDescent="0.3">
      <c r="A169">
        <v>1403</v>
      </c>
      <c r="B169" t="s">
        <v>350</v>
      </c>
      <c r="C169" t="s">
        <v>533</v>
      </c>
      <c r="D169" t="s">
        <v>669</v>
      </c>
      <c r="E169" s="4">
        <v>37530.128889043044</v>
      </c>
    </row>
    <row r="170" spans="1:5" x14ac:dyDescent="0.3">
      <c r="A170">
        <v>1403</v>
      </c>
      <c r="B170" t="s">
        <v>350</v>
      </c>
      <c r="C170" t="s">
        <v>533</v>
      </c>
      <c r="D170" t="s">
        <v>670</v>
      </c>
      <c r="E170" s="4">
        <v>23172.965488536644</v>
      </c>
    </row>
    <row r="171" spans="1:5" x14ac:dyDescent="0.3">
      <c r="A171">
        <v>1403</v>
      </c>
      <c r="B171" t="s">
        <v>350</v>
      </c>
      <c r="C171" t="s">
        <v>533</v>
      </c>
      <c r="D171" t="s">
        <v>670</v>
      </c>
      <c r="E171" s="4">
        <v>23172.965488536644</v>
      </c>
    </row>
    <row r="172" spans="1:5" x14ac:dyDescent="0.3">
      <c r="A172">
        <v>1403</v>
      </c>
      <c r="B172" t="s">
        <v>350</v>
      </c>
      <c r="C172" t="s">
        <v>533</v>
      </c>
      <c r="D172" t="s">
        <v>670</v>
      </c>
      <c r="E172" s="4">
        <v>23172.965488536644</v>
      </c>
    </row>
    <row r="173" spans="1:5" x14ac:dyDescent="0.3">
      <c r="A173">
        <v>202</v>
      </c>
      <c r="B173" t="s">
        <v>350</v>
      </c>
      <c r="C173" t="s">
        <v>473</v>
      </c>
      <c r="D173" t="s">
        <v>668</v>
      </c>
      <c r="E173" s="4">
        <v>291426.18557812501</v>
      </c>
    </row>
    <row r="174" spans="1:5" x14ac:dyDescent="0.3">
      <c r="A174">
        <v>202</v>
      </c>
      <c r="B174" t="s">
        <v>350</v>
      </c>
      <c r="C174" t="s">
        <v>473</v>
      </c>
      <c r="D174" t="s">
        <v>668</v>
      </c>
      <c r="E174" s="4">
        <v>291426.18557812501</v>
      </c>
    </row>
    <row r="175" spans="1:5" x14ac:dyDescent="0.3">
      <c r="A175">
        <v>202</v>
      </c>
      <c r="B175" t="s">
        <v>350</v>
      </c>
      <c r="C175" t="s">
        <v>473</v>
      </c>
      <c r="D175" t="s">
        <v>668</v>
      </c>
      <c r="E175" s="4">
        <v>291426.18557812501</v>
      </c>
    </row>
    <row r="176" spans="1:5" x14ac:dyDescent="0.3">
      <c r="A176">
        <v>202</v>
      </c>
      <c r="B176" t="s">
        <v>350</v>
      </c>
      <c r="C176" t="s">
        <v>473</v>
      </c>
      <c r="D176" t="s">
        <v>669</v>
      </c>
      <c r="E176" s="4">
        <v>52307.264078125001</v>
      </c>
    </row>
    <row r="177" spans="1:5" x14ac:dyDescent="0.3">
      <c r="A177">
        <v>202</v>
      </c>
      <c r="B177" t="s">
        <v>350</v>
      </c>
      <c r="C177" t="s">
        <v>473</v>
      </c>
      <c r="D177" t="s">
        <v>669</v>
      </c>
      <c r="E177" s="4">
        <v>52307.264078125001</v>
      </c>
    </row>
    <row r="178" spans="1:5" x14ac:dyDescent="0.3">
      <c r="A178">
        <v>202</v>
      </c>
      <c r="B178" t="s">
        <v>350</v>
      </c>
      <c r="C178" t="s">
        <v>473</v>
      </c>
      <c r="D178" t="s">
        <v>669</v>
      </c>
      <c r="E178" s="4">
        <v>52307.264078125001</v>
      </c>
    </row>
    <row r="179" spans="1:5" x14ac:dyDescent="0.3">
      <c r="A179">
        <v>202</v>
      </c>
      <c r="B179" t="s">
        <v>350</v>
      </c>
      <c r="C179" t="s">
        <v>473</v>
      </c>
      <c r="D179" t="s">
        <v>670</v>
      </c>
      <c r="E179" s="4">
        <v>24141.814189903846</v>
      </c>
    </row>
    <row r="180" spans="1:5" x14ac:dyDescent="0.3">
      <c r="A180">
        <v>202</v>
      </c>
      <c r="B180" t="s">
        <v>350</v>
      </c>
      <c r="C180" t="s">
        <v>473</v>
      </c>
      <c r="D180" t="s">
        <v>670</v>
      </c>
      <c r="E180" s="4">
        <v>24141.814189903846</v>
      </c>
    </row>
    <row r="181" spans="1:5" x14ac:dyDescent="0.3">
      <c r="A181">
        <v>202</v>
      </c>
      <c r="B181" t="s">
        <v>350</v>
      </c>
      <c r="C181" t="s">
        <v>473</v>
      </c>
      <c r="D181" t="s">
        <v>670</v>
      </c>
      <c r="E181" s="4">
        <v>24141.814189903846</v>
      </c>
    </row>
    <row r="182" spans="1:5" x14ac:dyDescent="0.3">
      <c r="A182">
        <v>1404</v>
      </c>
      <c r="B182" t="s">
        <v>350</v>
      </c>
      <c r="C182" t="s">
        <v>534</v>
      </c>
      <c r="D182" t="s">
        <v>668</v>
      </c>
      <c r="E182" s="4">
        <v>252334.56323232321</v>
      </c>
    </row>
    <row r="183" spans="1:5" x14ac:dyDescent="0.3">
      <c r="A183">
        <v>1404</v>
      </c>
      <c r="B183" t="s">
        <v>350</v>
      </c>
      <c r="C183" t="s">
        <v>534</v>
      </c>
      <c r="D183" t="s">
        <v>668</v>
      </c>
      <c r="E183" s="4">
        <v>252334.56323232321</v>
      </c>
    </row>
    <row r="184" spans="1:5" x14ac:dyDescent="0.3">
      <c r="A184">
        <v>1404</v>
      </c>
      <c r="B184" t="s">
        <v>350</v>
      </c>
      <c r="C184" t="s">
        <v>534</v>
      </c>
      <c r="D184" t="s">
        <v>668</v>
      </c>
      <c r="E184" s="4">
        <v>252334.56323232321</v>
      </c>
    </row>
    <row r="185" spans="1:5" x14ac:dyDescent="0.3">
      <c r="A185">
        <v>1404</v>
      </c>
      <c r="B185" t="s">
        <v>350</v>
      </c>
      <c r="C185" t="s">
        <v>534</v>
      </c>
      <c r="D185" t="s">
        <v>669</v>
      </c>
      <c r="E185" s="4">
        <v>44500.862895622893</v>
      </c>
    </row>
    <row r="186" spans="1:5" x14ac:dyDescent="0.3">
      <c r="A186">
        <v>1404</v>
      </c>
      <c r="B186" t="s">
        <v>350</v>
      </c>
      <c r="C186" t="s">
        <v>534</v>
      </c>
      <c r="D186" t="s">
        <v>669</v>
      </c>
      <c r="E186" s="4">
        <v>44500.862895622893</v>
      </c>
    </row>
    <row r="187" spans="1:5" x14ac:dyDescent="0.3">
      <c r="A187">
        <v>1404</v>
      </c>
      <c r="B187" t="s">
        <v>350</v>
      </c>
      <c r="C187" t="s">
        <v>534</v>
      </c>
      <c r="D187" t="s">
        <v>669</v>
      </c>
      <c r="E187" s="4">
        <v>44500.862895622893</v>
      </c>
    </row>
    <row r="188" spans="1:5" x14ac:dyDescent="0.3">
      <c r="A188">
        <v>1404</v>
      </c>
      <c r="B188" t="s">
        <v>350</v>
      </c>
      <c r="C188" t="s">
        <v>534</v>
      </c>
      <c r="D188" t="s">
        <v>670</v>
      </c>
      <c r="E188" s="4">
        <v>33253.392053872049</v>
      </c>
    </row>
    <row r="189" spans="1:5" x14ac:dyDescent="0.3">
      <c r="A189">
        <v>1404</v>
      </c>
      <c r="B189" t="s">
        <v>350</v>
      </c>
      <c r="C189" t="s">
        <v>534</v>
      </c>
      <c r="D189" t="s">
        <v>670</v>
      </c>
      <c r="E189" s="4">
        <v>33253.392053872049</v>
      </c>
    </row>
    <row r="190" spans="1:5" x14ac:dyDescent="0.3">
      <c r="A190">
        <v>1404</v>
      </c>
      <c r="B190" t="s">
        <v>350</v>
      </c>
      <c r="C190" t="s">
        <v>534</v>
      </c>
      <c r="D190" t="s">
        <v>670</v>
      </c>
      <c r="E190" s="4">
        <v>33253.392053872049</v>
      </c>
    </row>
    <row r="191" spans="1:5" x14ac:dyDescent="0.3">
      <c r="A191">
        <v>1201</v>
      </c>
      <c r="B191" t="s">
        <v>350</v>
      </c>
      <c r="C191" t="s">
        <v>394</v>
      </c>
      <c r="D191" t="s">
        <v>668</v>
      </c>
      <c r="E191" s="4">
        <v>17302.594772117958</v>
      </c>
    </row>
    <row r="192" spans="1:5" x14ac:dyDescent="0.3">
      <c r="A192">
        <v>1201</v>
      </c>
      <c r="B192" t="s">
        <v>350</v>
      </c>
      <c r="C192" t="s">
        <v>394</v>
      </c>
      <c r="D192" t="s">
        <v>668</v>
      </c>
      <c r="E192" s="4">
        <v>17302.594772117958</v>
      </c>
    </row>
    <row r="193" spans="1:5" x14ac:dyDescent="0.3">
      <c r="A193">
        <v>1201</v>
      </c>
      <c r="B193" t="s">
        <v>350</v>
      </c>
      <c r="C193" t="s">
        <v>394</v>
      </c>
      <c r="D193" t="s">
        <v>668</v>
      </c>
      <c r="E193" s="4">
        <v>17302.594772117958</v>
      </c>
    </row>
    <row r="194" spans="1:5" x14ac:dyDescent="0.3">
      <c r="A194">
        <v>1201</v>
      </c>
      <c r="B194" t="s">
        <v>350</v>
      </c>
      <c r="C194" t="s">
        <v>394</v>
      </c>
      <c r="D194" t="s">
        <v>669</v>
      </c>
      <c r="E194" s="4">
        <v>3701.9505093833773</v>
      </c>
    </row>
    <row r="195" spans="1:5" x14ac:dyDescent="0.3">
      <c r="A195">
        <v>1201</v>
      </c>
      <c r="B195" t="s">
        <v>350</v>
      </c>
      <c r="C195" t="s">
        <v>394</v>
      </c>
      <c r="D195" t="s">
        <v>669</v>
      </c>
      <c r="E195" s="4">
        <v>3701.9505093833773</v>
      </c>
    </row>
    <row r="196" spans="1:5" x14ac:dyDescent="0.3">
      <c r="A196">
        <v>1201</v>
      </c>
      <c r="B196" t="s">
        <v>350</v>
      </c>
      <c r="C196" t="s">
        <v>394</v>
      </c>
      <c r="D196" t="s">
        <v>669</v>
      </c>
      <c r="E196" s="4">
        <v>3701.9505093833773</v>
      </c>
    </row>
    <row r="197" spans="1:5" x14ac:dyDescent="0.3">
      <c r="A197">
        <v>1201</v>
      </c>
      <c r="B197" t="s">
        <v>350</v>
      </c>
      <c r="C197" t="s">
        <v>394</v>
      </c>
      <c r="D197" t="s">
        <v>670</v>
      </c>
      <c r="E197" s="4">
        <v>9013.4447184986584</v>
      </c>
    </row>
    <row r="198" spans="1:5" x14ac:dyDescent="0.3">
      <c r="A198">
        <v>1201</v>
      </c>
      <c r="B198" t="s">
        <v>350</v>
      </c>
      <c r="C198" t="s">
        <v>394</v>
      </c>
      <c r="D198" t="s">
        <v>670</v>
      </c>
      <c r="E198" s="4">
        <v>9013.4447184986584</v>
      </c>
    </row>
    <row r="199" spans="1:5" x14ac:dyDescent="0.3">
      <c r="A199">
        <v>1201</v>
      </c>
      <c r="B199" t="s">
        <v>350</v>
      </c>
      <c r="C199" t="s">
        <v>394</v>
      </c>
      <c r="D199" t="s">
        <v>670</v>
      </c>
      <c r="E199" s="4">
        <v>9013.4447184986584</v>
      </c>
    </row>
    <row r="200" spans="1:5" x14ac:dyDescent="0.3">
      <c r="A200">
        <v>1002</v>
      </c>
      <c r="B200" t="s">
        <v>350</v>
      </c>
      <c r="C200" t="s">
        <v>598</v>
      </c>
      <c r="D200" t="s">
        <v>668</v>
      </c>
      <c r="E200" s="4">
        <v>158182.17850497022</v>
      </c>
    </row>
    <row r="201" spans="1:5" x14ac:dyDescent="0.3">
      <c r="A201">
        <v>1002</v>
      </c>
      <c r="B201" t="s">
        <v>350</v>
      </c>
      <c r="C201" t="s">
        <v>598</v>
      </c>
      <c r="D201" t="s">
        <v>668</v>
      </c>
      <c r="E201" s="4">
        <v>158182.17850497022</v>
      </c>
    </row>
    <row r="202" spans="1:5" x14ac:dyDescent="0.3">
      <c r="A202">
        <v>1002</v>
      </c>
      <c r="B202" t="s">
        <v>350</v>
      </c>
      <c r="C202" t="s">
        <v>598</v>
      </c>
      <c r="D202" t="s">
        <v>668</v>
      </c>
      <c r="E202" s="4">
        <v>158182.17850497022</v>
      </c>
    </row>
    <row r="203" spans="1:5" x14ac:dyDescent="0.3">
      <c r="A203">
        <v>1002</v>
      </c>
      <c r="B203" t="s">
        <v>350</v>
      </c>
      <c r="C203" t="s">
        <v>598</v>
      </c>
      <c r="D203" t="s">
        <v>669</v>
      </c>
      <c r="E203" s="4">
        <v>34957.387514910544</v>
      </c>
    </row>
    <row r="204" spans="1:5" x14ac:dyDescent="0.3">
      <c r="A204">
        <v>1002</v>
      </c>
      <c r="B204" t="s">
        <v>350</v>
      </c>
      <c r="C204" t="s">
        <v>598</v>
      </c>
      <c r="D204" t="s">
        <v>669</v>
      </c>
      <c r="E204" s="4">
        <v>34957.387514910544</v>
      </c>
    </row>
    <row r="205" spans="1:5" x14ac:dyDescent="0.3">
      <c r="A205">
        <v>1002</v>
      </c>
      <c r="B205" t="s">
        <v>350</v>
      </c>
      <c r="C205" t="s">
        <v>598</v>
      </c>
      <c r="D205" t="s">
        <v>669</v>
      </c>
      <c r="E205" s="4">
        <v>34957.387514910544</v>
      </c>
    </row>
    <row r="206" spans="1:5" x14ac:dyDescent="0.3">
      <c r="A206">
        <v>1002</v>
      </c>
      <c r="B206" t="s">
        <v>350</v>
      </c>
      <c r="C206" t="s">
        <v>598</v>
      </c>
      <c r="D206" t="s">
        <v>670</v>
      </c>
      <c r="E206" s="4">
        <v>26655.007980119288</v>
      </c>
    </row>
    <row r="207" spans="1:5" x14ac:dyDescent="0.3">
      <c r="A207">
        <v>1002</v>
      </c>
      <c r="B207" t="s">
        <v>350</v>
      </c>
      <c r="C207" t="s">
        <v>598</v>
      </c>
      <c r="D207" t="s">
        <v>670</v>
      </c>
      <c r="E207" s="4">
        <v>26655.007980119288</v>
      </c>
    </row>
    <row r="208" spans="1:5" x14ac:dyDescent="0.3">
      <c r="A208">
        <v>1002</v>
      </c>
      <c r="B208" t="s">
        <v>350</v>
      </c>
      <c r="C208" t="s">
        <v>598</v>
      </c>
      <c r="D208" t="s">
        <v>670</v>
      </c>
      <c r="E208" s="4">
        <v>26655.007980119288</v>
      </c>
    </row>
    <row r="209" spans="1:5" x14ac:dyDescent="0.3">
      <c r="A209">
        <v>203</v>
      </c>
      <c r="B209" t="s">
        <v>350</v>
      </c>
      <c r="C209" t="s">
        <v>474</v>
      </c>
      <c r="D209" t="s">
        <v>668</v>
      </c>
      <c r="E209" s="4">
        <v>76722.068450292398</v>
      </c>
    </row>
    <row r="210" spans="1:5" x14ac:dyDescent="0.3">
      <c r="A210">
        <v>203</v>
      </c>
      <c r="B210" t="s">
        <v>350</v>
      </c>
      <c r="C210" t="s">
        <v>474</v>
      </c>
      <c r="D210" t="s">
        <v>668</v>
      </c>
      <c r="E210" s="4">
        <v>76722.068450292398</v>
      </c>
    </row>
    <row r="211" spans="1:5" x14ac:dyDescent="0.3">
      <c r="A211">
        <v>203</v>
      </c>
      <c r="B211" t="s">
        <v>350</v>
      </c>
      <c r="C211" t="s">
        <v>474</v>
      </c>
      <c r="D211" t="s">
        <v>668</v>
      </c>
      <c r="E211" s="4">
        <v>76722.068450292398</v>
      </c>
    </row>
    <row r="212" spans="1:5" x14ac:dyDescent="0.3">
      <c r="A212">
        <v>203</v>
      </c>
      <c r="B212" t="s">
        <v>350</v>
      </c>
      <c r="C212" t="s">
        <v>474</v>
      </c>
      <c r="D212" t="s">
        <v>669</v>
      </c>
      <c r="E212" s="4">
        <v>0</v>
      </c>
    </row>
    <row r="213" spans="1:5" x14ac:dyDescent="0.3">
      <c r="A213">
        <v>203</v>
      </c>
      <c r="B213" t="s">
        <v>350</v>
      </c>
      <c r="C213" t="s">
        <v>474</v>
      </c>
      <c r="D213" t="s">
        <v>669</v>
      </c>
      <c r="E213" s="4">
        <v>0</v>
      </c>
    </row>
    <row r="214" spans="1:5" x14ac:dyDescent="0.3">
      <c r="A214">
        <v>203</v>
      </c>
      <c r="B214" t="s">
        <v>350</v>
      </c>
      <c r="C214" t="s">
        <v>474</v>
      </c>
      <c r="D214" t="s">
        <v>669</v>
      </c>
      <c r="E214" s="4">
        <v>0</v>
      </c>
    </row>
    <row r="215" spans="1:5" x14ac:dyDescent="0.3">
      <c r="A215">
        <v>203</v>
      </c>
      <c r="B215" t="s">
        <v>350</v>
      </c>
      <c r="C215" t="s">
        <v>474</v>
      </c>
      <c r="D215" t="s">
        <v>670</v>
      </c>
      <c r="E215" s="4">
        <v>78537.97539586146</v>
      </c>
    </row>
    <row r="216" spans="1:5" x14ac:dyDescent="0.3">
      <c r="A216">
        <v>203</v>
      </c>
      <c r="B216" t="s">
        <v>350</v>
      </c>
      <c r="C216" t="s">
        <v>474</v>
      </c>
      <c r="D216" t="s">
        <v>670</v>
      </c>
      <c r="E216" s="4">
        <v>78537.97539586146</v>
      </c>
    </row>
    <row r="217" spans="1:5" x14ac:dyDescent="0.3">
      <c r="A217">
        <v>203</v>
      </c>
      <c r="B217" t="s">
        <v>350</v>
      </c>
      <c r="C217" t="s">
        <v>474</v>
      </c>
      <c r="D217" t="s">
        <v>670</v>
      </c>
      <c r="E217" s="4">
        <v>78537.97539586146</v>
      </c>
    </row>
    <row r="218" spans="1:5" x14ac:dyDescent="0.3">
      <c r="A218">
        <v>1115</v>
      </c>
      <c r="B218" t="s">
        <v>350</v>
      </c>
      <c r="C218" t="s">
        <v>431</v>
      </c>
      <c r="D218" t="s">
        <v>668</v>
      </c>
      <c r="E218" s="4">
        <v>391960.0132559521</v>
      </c>
    </row>
    <row r="219" spans="1:5" x14ac:dyDescent="0.3">
      <c r="A219">
        <v>1115</v>
      </c>
      <c r="B219" t="s">
        <v>350</v>
      </c>
      <c r="C219" t="s">
        <v>431</v>
      </c>
      <c r="D219" t="s">
        <v>668</v>
      </c>
      <c r="E219" s="4">
        <v>391960.0132559521</v>
      </c>
    </row>
    <row r="220" spans="1:5" x14ac:dyDescent="0.3">
      <c r="A220">
        <v>1115</v>
      </c>
      <c r="B220" t="s">
        <v>350</v>
      </c>
      <c r="C220" t="s">
        <v>431</v>
      </c>
      <c r="D220" t="s">
        <v>668</v>
      </c>
      <c r="E220" s="4">
        <v>391960.0132559521</v>
      </c>
    </row>
    <row r="221" spans="1:5" x14ac:dyDescent="0.3">
      <c r="A221">
        <v>1115</v>
      </c>
      <c r="B221" t="s">
        <v>350</v>
      </c>
      <c r="C221" t="s">
        <v>431</v>
      </c>
      <c r="D221" t="s">
        <v>669</v>
      </c>
      <c r="E221" s="4">
        <v>57901.322476380716</v>
      </c>
    </row>
    <row r="222" spans="1:5" x14ac:dyDescent="0.3">
      <c r="A222">
        <v>1115</v>
      </c>
      <c r="B222" t="s">
        <v>350</v>
      </c>
      <c r="C222" t="s">
        <v>431</v>
      </c>
      <c r="D222" t="s">
        <v>669</v>
      </c>
      <c r="E222" s="4">
        <v>57901.322476380716</v>
      </c>
    </row>
    <row r="223" spans="1:5" x14ac:dyDescent="0.3">
      <c r="A223">
        <v>1115</v>
      </c>
      <c r="B223" t="s">
        <v>350</v>
      </c>
      <c r="C223" t="s">
        <v>431</v>
      </c>
      <c r="D223" t="s">
        <v>669</v>
      </c>
      <c r="E223" s="4">
        <v>57901.322476380716</v>
      </c>
    </row>
    <row r="224" spans="1:5" x14ac:dyDescent="0.3">
      <c r="A224">
        <v>1115</v>
      </c>
      <c r="B224" t="s">
        <v>350</v>
      </c>
      <c r="C224" t="s">
        <v>431</v>
      </c>
      <c r="D224" t="s">
        <v>670</v>
      </c>
      <c r="E224" s="4">
        <v>55799.294267667225</v>
      </c>
    </row>
    <row r="225" spans="1:5" x14ac:dyDescent="0.3">
      <c r="A225">
        <v>1115</v>
      </c>
      <c r="B225" t="s">
        <v>350</v>
      </c>
      <c r="C225" t="s">
        <v>431</v>
      </c>
      <c r="D225" t="s">
        <v>670</v>
      </c>
      <c r="E225" s="4">
        <v>55799.294267667225</v>
      </c>
    </row>
    <row r="226" spans="1:5" x14ac:dyDescent="0.3">
      <c r="A226">
        <v>1115</v>
      </c>
      <c r="B226" t="s">
        <v>350</v>
      </c>
      <c r="C226" t="s">
        <v>431</v>
      </c>
      <c r="D226" t="s">
        <v>670</v>
      </c>
      <c r="E226" s="4">
        <v>55799.294267667225</v>
      </c>
    </row>
    <row r="227" spans="1:5" x14ac:dyDescent="0.3">
      <c r="A227">
        <v>1301</v>
      </c>
      <c r="B227" t="s">
        <v>350</v>
      </c>
      <c r="C227" t="s">
        <v>607</v>
      </c>
      <c r="D227" t="s">
        <v>668</v>
      </c>
      <c r="E227" s="4">
        <v>460025.36917233397</v>
      </c>
    </row>
    <row r="228" spans="1:5" x14ac:dyDescent="0.3">
      <c r="A228">
        <v>1301</v>
      </c>
      <c r="B228" t="s">
        <v>350</v>
      </c>
      <c r="C228" t="s">
        <v>607</v>
      </c>
      <c r="D228" t="s">
        <v>668</v>
      </c>
      <c r="E228" s="4">
        <v>460025.36917233397</v>
      </c>
    </row>
    <row r="229" spans="1:5" x14ac:dyDescent="0.3">
      <c r="A229">
        <v>1301</v>
      </c>
      <c r="B229" t="s">
        <v>350</v>
      </c>
      <c r="C229" t="s">
        <v>607</v>
      </c>
      <c r="D229" t="s">
        <v>668</v>
      </c>
      <c r="E229" s="4">
        <v>460025.36917233397</v>
      </c>
    </row>
    <row r="230" spans="1:5" x14ac:dyDescent="0.3">
      <c r="A230">
        <v>1301</v>
      </c>
      <c r="B230" t="s">
        <v>350</v>
      </c>
      <c r="C230" t="s">
        <v>607</v>
      </c>
      <c r="D230" t="s">
        <v>669</v>
      </c>
      <c r="E230" s="4">
        <v>88248.079569743233</v>
      </c>
    </row>
    <row r="231" spans="1:5" x14ac:dyDescent="0.3">
      <c r="A231">
        <v>1301</v>
      </c>
      <c r="B231" t="s">
        <v>350</v>
      </c>
      <c r="C231" t="s">
        <v>607</v>
      </c>
      <c r="D231" t="s">
        <v>669</v>
      </c>
      <c r="E231" s="4">
        <v>88248.079569743233</v>
      </c>
    </row>
    <row r="232" spans="1:5" x14ac:dyDescent="0.3">
      <c r="A232">
        <v>1301</v>
      </c>
      <c r="B232" t="s">
        <v>350</v>
      </c>
      <c r="C232" t="s">
        <v>607</v>
      </c>
      <c r="D232" t="s">
        <v>669</v>
      </c>
      <c r="E232" s="4">
        <v>88248.079569743233</v>
      </c>
    </row>
    <row r="233" spans="1:5" x14ac:dyDescent="0.3">
      <c r="A233">
        <v>1301</v>
      </c>
      <c r="B233" t="s">
        <v>350</v>
      </c>
      <c r="C233" t="s">
        <v>607</v>
      </c>
      <c r="D233" t="s">
        <v>670</v>
      </c>
      <c r="E233" s="4">
        <v>60173.83671246819</v>
      </c>
    </row>
    <row r="234" spans="1:5" x14ac:dyDescent="0.3">
      <c r="A234">
        <v>1301</v>
      </c>
      <c r="B234" t="s">
        <v>350</v>
      </c>
      <c r="C234" t="s">
        <v>607</v>
      </c>
      <c r="D234" t="s">
        <v>670</v>
      </c>
      <c r="E234" s="4">
        <v>60173.83671246819</v>
      </c>
    </row>
    <row r="235" spans="1:5" x14ac:dyDescent="0.3">
      <c r="A235">
        <v>1301</v>
      </c>
      <c r="B235" t="s">
        <v>350</v>
      </c>
      <c r="C235" t="s">
        <v>607</v>
      </c>
      <c r="D235" t="s">
        <v>670</v>
      </c>
      <c r="E235" s="4">
        <v>60173.83671246819</v>
      </c>
    </row>
    <row r="236" spans="1:5" x14ac:dyDescent="0.3">
      <c r="A236">
        <v>301</v>
      </c>
      <c r="B236" t="s">
        <v>350</v>
      </c>
      <c r="C236" t="s">
        <v>507</v>
      </c>
      <c r="D236" t="s">
        <v>668</v>
      </c>
      <c r="E236" s="4">
        <v>179941.07093247591</v>
      </c>
    </row>
    <row r="237" spans="1:5" x14ac:dyDescent="0.3">
      <c r="A237">
        <v>301</v>
      </c>
      <c r="B237" t="s">
        <v>350</v>
      </c>
      <c r="C237" t="s">
        <v>507</v>
      </c>
      <c r="D237" t="s">
        <v>668</v>
      </c>
      <c r="E237" s="4">
        <v>179941.07093247591</v>
      </c>
    </row>
    <row r="238" spans="1:5" x14ac:dyDescent="0.3">
      <c r="A238">
        <v>301</v>
      </c>
      <c r="B238" t="s">
        <v>350</v>
      </c>
      <c r="C238" t="s">
        <v>507</v>
      </c>
      <c r="D238" t="s">
        <v>668</v>
      </c>
      <c r="E238" s="4">
        <v>179941.07093247591</v>
      </c>
    </row>
    <row r="239" spans="1:5" x14ac:dyDescent="0.3">
      <c r="A239">
        <v>301</v>
      </c>
      <c r="B239" t="s">
        <v>350</v>
      </c>
      <c r="C239" t="s">
        <v>507</v>
      </c>
      <c r="D239" t="s">
        <v>669</v>
      </c>
      <c r="E239" s="4">
        <v>35962.977009646303</v>
      </c>
    </row>
    <row r="240" spans="1:5" x14ac:dyDescent="0.3">
      <c r="A240">
        <v>301</v>
      </c>
      <c r="B240" t="s">
        <v>350</v>
      </c>
      <c r="C240" t="s">
        <v>507</v>
      </c>
      <c r="D240" t="s">
        <v>669</v>
      </c>
      <c r="E240" s="4">
        <v>35962.977009646303</v>
      </c>
    </row>
    <row r="241" spans="1:5" x14ac:dyDescent="0.3">
      <c r="A241">
        <v>301</v>
      </c>
      <c r="B241" t="s">
        <v>350</v>
      </c>
      <c r="C241" t="s">
        <v>507</v>
      </c>
      <c r="D241" t="s">
        <v>669</v>
      </c>
      <c r="E241" s="4">
        <v>35962.977009646303</v>
      </c>
    </row>
    <row r="242" spans="1:5" x14ac:dyDescent="0.3">
      <c r="A242">
        <v>301</v>
      </c>
      <c r="B242" t="s">
        <v>350</v>
      </c>
      <c r="C242" t="s">
        <v>507</v>
      </c>
      <c r="D242" t="s">
        <v>670</v>
      </c>
      <c r="E242" s="4">
        <v>19558.812057877814</v>
      </c>
    </row>
    <row r="243" spans="1:5" x14ac:dyDescent="0.3">
      <c r="A243">
        <v>301</v>
      </c>
      <c r="B243" t="s">
        <v>350</v>
      </c>
      <c r="C243" t="s">
        <v>507</v>
      </c>
      <c r="D243" t="s">
        <v>670</v>
      </c>
      <c r="E243" s="4">
        <v>19558.812057877814</v>
      </c>
    </row>
    <row r="244" spans="1:5" x14ac:dyDescent="0.3">
      <c r="A244">
        <v>301</v>
      </c>
      <c r="B244" t="s">
        <v>350</v>
      </c>
      <c r="C244" t="s">
        <v>507</v>
      </c>
      <c r="D244" t="s">
        <v>670</v>
      </c>
      <c r="E244" s="4">
        <v>19558.812057877814</v>
      </c>
    </row>
    <row r="245" spans="1:5" x14ac:dyDescent="0.3">
      <c r="A245">
        <v>103</v>
      </c>
      <c r="B245" t="s">
        <v>350</v>
      </c>
      <c r="C245" t="s">
        <v>571</v>
      </c>
      <c r="D245" t="s">
        <v>668</v>
      </c>
      <c r="E245" s="4">
        <v>178150.99783634694</v>
      </c>
    </row>
    <row r="246" spans="1:5" x14ac:dyDescent="0.3">
      <c r="A246">
        <v>103</v>
      </c>
      <c r="B246" t="s">
        <v>350</v>
      </c>
      <c r="C246" t="s">
        <v>571</v>
      </c>
      <c r="D246" t="s">
        <v>668</v>
      </c>
      <c r="E246" s="4">
        <v>178150.99783634694</v>
      </c>
    </row>
    <row r="247" spans="1:5" x14ac:dyDescent="0.3">
      <c r="A247">
        <v>103</v>
      </c>
      <c r="B247" t="s">
        <v>350</v>
      </c>
      <c r="C247" t="s">
        <v>571</v>
      </c>
      <c r="D247" t="s">
        <v>668</v>
      </c>
      <c r="E247" s="4">
        <v>178150.99783634694</v>
      </c>
    </row>
    <row r="248" spans="1:5" x14ac:dyDescent="0.3">
      <c r="A248">
        <v>103</v>
      </c>
      <c r="B248" t="s">
        <v>350</v>
      </c>
      <c r="C248" t="s">
        <v>571</v>
      </c>
      <c r="D248" t="s">
        <v>669</v>
      </c>
      <c r="E248" s="4">
        <v>44577.837442398246</v>
      </c>
    </row>
    <row r="249" spans="1:5" x14ac:dyDescent="0.3">
      <c r="A249">
        <v>103</v>
      </c>
      <c r="B249" t="s">
        <v>350</v>
      </c>
      <c r="C249" t="s">
        <v>571</v>
      </c>
      <c r="D249" t="s">
        <v>669</v>
      </c>
      <c r="E249" s="4">
        <v>44577.837442398246</v>
      </c>
    </row>
    <row r="250" spans="1:5" x14ac:dyDescent="0.3">
      <c r="A250">
        <v>103</v>
      </c>
      <c r="B250" t="s">
        <v>350</v>
      </c>
      <c r="C250" t="s">
        <v>571</v>
      </c>
      <c r="D250" t="s">
        <v>669</v>
      </c>
      <c r="E250" s="4">
        <v>44577.837442398246</v>
      </c>
    </row>
    <row r="251" spans="1:5" x14ac:dyDescent="0.3">
      <c r="A251">
        <v>103</v>
      </c>
      <c r="B251" t="s">
        <v>350</v>
      </c>
      <c r="C251" t="s">
        <v>571</v>
      </c>
      <c r="D251" t="s">
        <v>670</v>
      </c>
      <c r="E251" s="4">
        <v>38885.343812163934</v>
      </c>
    </row>
    <row r="252" spans="1:5" x14ac:dyDescent="0.3">
      <c r="A252">
        <v>103</v>
      </c>
      <c r="B252" t="s">
        <v>350</v>
      </c>
      <c r="C252" t="s">
        <v>571</v>
      </c>
      <c r="D252" t="s">
        <v>670</v>
      </c>
      <c r="E252" s="4">
        <v>38885.343812163934</v>
      </c>
    </row>
    <row r="253" spans="1:5" x14ac:dyDescent="0.3">
      <c r="A253">
        <v>103</v>
      </c>
      <c r="B253" t="s">
        <v>350</v>
      </c>
      <c r="C253" t="s">
        <v>571</v>
      </c>
      <c r="D253" t="s">
        <v>670</v>
      </c>
      <c r="E253" s="4">
        <v>38885.343812163934</v>
      </c>
    </row>
    <row r="254" spans="1:5" x14ac:dyDescent="0.3">
      <c r="A254">
        <v>1003</v>
      </c>
      <c r="B254" t="s">
        <v>350</v>
      </c>
      <c r="C254" t="s">
        <v>599</v>
      </c>
      <c r="D254" t="s">
        <v>668</v>
      </c>
      <c r="E254" s="4">
        <v>143284.76727197232</v>
      </c>
    </row>
    <row r="255" spans="1:5" x14ac:dyDescent="0.3">
      <c r="A255">
        <v>1003</v>
      </c>
      <c r="B255" t="s">
        <v>350</v>
      </c>
      <c r="C255" t="s">
        <v>599</v>
      </c>
      <c r="D255" t="s">
        <v>668</v>
      </c>
      <c r="E255" s="4">
        <v>143284.76727197232</v>
      </c>
    </row>
    <row r="256" spans="1:5" x14ac:dyDescent="0.3">
      <c r="A256">
        <v>1003</v>
      </c>
      <c r="B256" t="s">
        <v>350</v>
      </c>
      <c r="C256" t="s">
        <v>599</v>
      </c>
      <c r="D256" t="s">
        <v>668</v>
      </c>
      <c r="E256" s="4">
        <v>143284.76727197232</v>
      </c>
    </row>
    <row r="257" spans="1:5" x14ac:dyDescent="0.3">
      <c r="A257">
        <v>1003</v>
      </c>
      <c r="B257" t="s">
        <v>350</v>
      </c>
      <c r="C257" t="s">
        <v>599</v>
      </c>
      <c r="D257" t="s">
        <v>669</v>
      </c>
      <c r="E257" s="4">
        <v>38483.063821453288</v>
      </c>
    </row>
    <row r="258" spans="1:5" x14ac:dyDescent="0.3">
      <c r="A258">
        <v>1003</v>
      </c>
      <c r="B258" t="s">
        <v>350</v>
      </c>
      <c r="C258" t="s">
        <v>599</v>
      </c>
      <c r="D258" t="s">
        <v>669</v>
      </c>
      <c r="E258" s="4">
        <v>38483.063821453288</v>
      </c>
    </row>
    <row r="259" spans="1:5" x14ac:dyDescent="0.3">
      <c r="A259">
        <v>1003</v>
      </c>
      <c r="B259" t="s">
        <v>350</v>
      </c>
      <c r="C259" t="s">
        <v>599</v>
      </c>
      <c r="D259" t="s">
        <v>669</v>
      </c>
      <c r="E259" s="4">
        <v>38483.063821453288</v>
      </c>
    </row>
    <row r="260" spans="1:5" x14ac:dyDescent="0.3">
      <c r="A260">
        <v>1003</v>
      </c>
      <c r="B260" t="s">
        <v>350</v>
      </c>
      <c r="C260" t="s">
        <v>599</v>
      </c>
      <c r="D260" t="s">
        <v>670</v>
      </c>
      <c r="E260" s="4">
        <v>38026.7429065744</v>
      </c>
    </row>
    <row r="261" spans="1:5" x14ac:dyDescent="0.3">
      <c r="A261">
        <v>1003</v>
      </c>
      <c r="B261" t="s">
        <v>350</v>
      </c>
      <c r="C261" t="s">
        <v>599</v>
      </c>
      <c r="D261" t="s">
        <v>670</v>
      </c>
      <c r="E261" s="4">
        <v>38026.7429065744</v>
      </c>
    </row>
    <row r="262" spans="1:5" x14ac:dyDescent="0.3">
      <c r="A262">
        <v>1003</v>
      </c>
      <c r="B262" t="s">
        <v>350</v>
      </c>
      <c r="C262" t="s">
        <v>599</v>
      </c>
      <c r="D262" t="s">
        <v>670</v>
      </c>
      <c r="E262" s="4">
        <v>38026.7429065744</v>
      </c>
    </row>
    <row r="263" spans="1:5" x14ac:dyDescent="0.3">
      <c r="A263">
        <v>1601</v>
      </c>
      <c r="B263" t="s">
        <v>350</v>
      </c>
      <c r="C263" t="s">
        <v>411</v>
      </c>
      <c r="D263" t="s">
        <v>668</v>
      </c>
      <c r="E263" s="4">
        <v>291622.29361814348</v>
      </c>
    </row>
    <row r="264" spans="1:5" x14ac:dyDescent="0.3">
      <c r="A264">
        <v>1601</v>
      </c>
      <c r="B264" t="s">
        <v>350</v>
      </c>
      <c r="C264" t="s">
        <v>411</v>
      </c>
      <c r="D264" t="s">
        <v>668</v>
      </c>
      <c r="E264" s="4">
        <v>291622.29361814348</v>
      </c>
    </row>
    <row r="265" spans="1:5" x14ac:dyDescent="0.3">
      <c r="A265">
        <v>1601</v>
      </c>
      <c r="B265" t="s">
        <v>350</v>
      </c>
      <c r="C265" t="s">
        <v>411</v>
      </c>
      <c r="D265" t="s">
        <v>668</v>
      </c>
      <c r="E265" s="4">
        <v>291622.29361814348</v>
      </c>
    </row>
    <row r="266" spans="1:5" x14ac:dyDescent="0.3">
      <c r="A266">
        <v>1601</v>
      </c>
      <c r="B266" t="s">
        <v>350</v>
      </c>
      <c r="C266" t="s">
        <v>411</v>
      </c>
      <c r="D266" t="s">
        <v>669</v>
      </c>
      <c r="E266" s="4">
        <v>68643.401420886075</v>
      </c>
    </row>
    <row r="267" spans="1:5" x14ac:dyDescent="0.3">
      <c r="A267">
        <v>1601</v>
      </c>
      <c r="B267" t="s">
        <v>350</v>
      </c>
      <c r="C267" t="s">
        <v>411</v>
      </c>
      <c r="D267" t="s">
        <v>669</v>
      </c>
      <c r="E267" s="4">
        <v>68643.401420886075</v>
      </c>
    </row>
    <row r="268" spans="1:5" x14ac:dyDescent="0.3">
      <c r="A268">
        <v>1601</v>
      </c>
      <c r="B268" t="s">
        <v>350</v>
      </c>
      <c r="C268" t="s">
        <v>411</v>
      </c>
      <c r="D268" t="s">
        <v>669</v>
      </c>
      <c r="E268" s="4">
        <v>68643.401420886075</v>
      </c>
    </row>
    <row r="269" spans="1:5" x14ac:dyDescent="0.3">
      <c r="A269">
        <v>1601</v>
      </c>
      <c r="B269" t="s">
        <v>350</v>
      </c>
      <c r="C269" t="s">
        <v>411</v>
      </c>
      <c r="D269" t="s">
        <v>670</v>
      </c>
      <c r="E269" s="4">
        <v>65054.203960970466</v>
      </c>
    </row>
    <row r="270" spans="1:5" x14ac:dyDescent="0.3">
      <c r="A270">
        <v>1601</v>
      </c>
      <c r="B270" t="s">
        <v>350</v>
      </c>
      <c r="C270" t="s">
        <v>411</v>
      </c>
      <c r="D270" t="s">
        <v>670</v>
      </c>
      <c r="E270" s="4">
        <v>65054.203960970466</v>
      </c>
    </row>
    <row r="271" spans="1:5" x14ac:dyDescent="0.3">
      <c r="A271">
        <v>1601</v>
      </c>
      <c r="B271" t="s">
        <v>350</v>
      </c>
      <c r="C271" t="s">
        <v>411</v>
      </c>
      <c r="D271" t="s">
        <v>670</v>
      </c>
      <c r="E271" s="4">
        <v>65054.203960970466</v>
      </c>
    </row>
    <row r="272" spans="1:5" x14ac:dyDescent="0.3">
      <c r="A272">
        <v>601</v>
      </c>
      <c r="B272" t="s">
        <v>350</v>
      </c>
      <c r="C272" t="s">
        <v>580</v>
      </c>
      <c r="D272" t="s">
        <v>668</v>
      </c>
      <c r="E272" s="4">
        <v>232579.2943915104</v>
      </c>
    </row>
    <row r="273" spans="1:5" x14ac:dyDescent="0.3">
      <c r="A273">
        <v>601</v>
      </c>
      <c r="B273" t="s">
        <v>350</v>
      </c>
      <c r="C273" t="s">
        <v>580</v>
      </c>
      <c r="D273" t="s">
        <v>668</v>
      </c>
      <c r="E273" s="4">
        <v>232579.2943915104</v>
      </c>
    </row>
    <row r="274" spans="1:5" x14ac:dyDescent="0.3">
      <c r="A274">
        <v>601</v>
      </c>
      <c r="B274" t="s">
        <v>350</v>
      </c>
      <c r="C274" t="s">
        <v>580</v>
      </c>
      <c r="D274" t="s">
        <v>668</v>
      </c>
      <c r="E274" s="4">
        <v>232579.2943915104</v>
      </c>
    </row>
    <row r="275" spans="1:5" x14ac:dyDescent="0.3">
      <c r="A275">
        <v>601</v>
      </c>
      <c r="B275" t="s">
        <v>350</v>
      </c>
      <c r="C275" t="s">
        <v>580</v>
      </c>
      <c r="D275" t="s">
        <v>669</v>
      </c>
      <c r="E275" s="4">
        <v>43469.799906735228</v>
      </c>
    </row>
    <row r="276" spans="1:5" x14ac:dyDescent="0.3">
      <c r="A276">
        <v>601</v>
      </c>
      <c r="B276" t="s">
        <v>350</v>
      </c>
      <c r="C276" t="s">
        <v>580</v>
      </c>
      <c r="D276" t="s">
        <v>669</v>
      </c>
      <c r="E276" s="4">
        <v>43469.799906735228</v>
      </c>
    </row>
    <row r="277" spans="1:5" x14ac:dyDescent="0.3">
      <c r="A277">
        <v>601</v>
      </c>
      <c r="B277" t="s">
        <v>350</v>
      </c>
      <c r="C277" t="s">
        <v>580</v>
      </c>
      <c r="D277" t="s">
        <v>669</v>
      </c>
      <c r="E277" s="4">
        <v>43469.799906735228</v>
      </c>
    </row>
    <row r="278" spans="1:5" x14ac:dyDescent="0.3">
      <c r="A278">
        <v>601</v>
      </c>
      <c r="B278" t="s">
        <v>350</v>
      </c>
      <c r="C278" t="s">
        <v>580</v>
      </c>
      <c r="D278" t="s">
        <v>670</v>
      </c>
      <c r="E278" s="4">
        <v>55209.818859649124</v>
      </c>
    </row>
    <row r="279" spans="1:5" x14ac:dyDescent="0.3">
      <c r="A279">
        <v>601</v>
      </c>
      <c r="B279" t="s">
        <v>350</v>
      </c>
      <c r="C279" t="s">
        <v>580</v>
      </c>
      <c r="D279" t="s">
        <v>670</v>
      </c>
      <c r="E279" s="4">
        <v>55209.818859649124</v>
      </c>
    </row>
    <row r="280" spans="1:5" x14ac:dyDescent="0.3">
      <c r="A280">
        <v>601</v>
      </c>
      <c r="B280" t="s">
        <v>350</v>
      </c>
      <c r="C280" t="s">
        <v>580</v>
      </c>
      <c r="D280" t="s">
        <v>670</v>
      </c>
      <c r="E280" s="4">
        <v>55209.818859649124</v>
      </c>
    </row>
    <row r="281" spans="1:5" x14ac:dyDescent="0.3">
      <c r="A281">
        <v>1801</v>
      </c>
      <c r="B281" t="s">
        <v>350</v>
      </c>
      <c r="C281" t="s">
        <v>514</v>
      </c>
      <c r="D281" t="s">
        <v>668</v>
      </c>
      <c r="E281" s="4">
        <v>194501.86826446277</v>
      </c>
    </row>
    <row r="282" spans="1:5" x14ac:dyDescent="0.3">
      <c r="A282">
        <v>1801</v>
      </c>
      <c r="B282" t="s">
        <v>350</v>
      </c>
      <c r="C282" t="s">
        <v>514</v>
      </c>
      <c r="D282" t="s">
        <v>668</v>
      </c>
      <c r="E282" s="4">
        <v>194501.86826446277</v>
      </c>
    </row>
    <row r="283" spans="1:5" x14ac:dyDescent="0.3">
      <c r="A283">
        <v>1801</v>
      </c>
      <c r="B283" t="s">
        <v>350</v>
      </c>
      <c r="C283" t="s">
        <v>514</v>
      </c>
      <c r="D283" t="s">
        <v>668</v>
      </c>
      <c r="E283" s="4">
        <v>194501.86826446277</v>
      </c>
    </row>
    <row r="284" spans="1:5" x14ac:dyDescent="0.3">
      <c r="A284">
        <v>1801</v>
      </c>
      <c r="B284" t="s">
        <v>350</v>
      </c>
      <c r="C284" t="s">
        <v>514</v>
      </c>
      <c r="D284" t="s">
        <v>669</v>
      </c>
      <c r="E284" s="4">
        <v>67723.491735537187</v>
      </c>
    </row>
    <row r="285" spans="1:5" x14ac:dyDescent="0.3">
      <c r="A285">
        <v>1801</v>
      </c>
      <c r="B285" t="s">
        <v>350</v>
      </c>
      <c r="C285" t="s">
        <v>514</v>
      </c>
      <c r="D285" t="s">
        <v>669</v>
      </c>
      <c r="E285" s="4">
        <v>67723.491735537187</v>
      </c>
    </row>
    <row r="286" spans="1:5" x14ac:dyDescent="0.3">
      <c r="A286">
        <v>1801</v>
      </c>
      <c r="B286" t="s">
        <v>350</v>
      </c>
      <c r="C286" t="s">
        <v>514</v>
      </c>
      <c r="D286" t="s">
        <v>669</v>
      </c>
      <c r="E286" s="4">
        <v>67723.491735537187</v>
      </c>
    </row>
    <row r="287" spans="1:5" x14ac:dyDescent="0.3">
      <c r="A287">
        <v>1801</v>
      </c>
      <c r="B287" t="s">
        <v>350</v>
      </c>
      <c r="C287" t="s">
        <v>514</v>
      </c>
      <c r="D287" t="s">
        <v>670</v>
      </c>
      <c r="E287" s="4">
        <v>0</v>
      </c>
    </row>
    <row r="288" spans="1:5" x14ac:dyDescent="0.3">
      <c r="A288">
        <v>1801</v>
      </c>
      <c r="B288" t="s">
        <v>350</v>
      </c>
      <c r="C288" t="s">
        <v>514</v>
      </c>
      <c r="D288" t="s">
        <v>670</v>
      </c>
      <c r="E288" s="4">
        <v>0</v>
      </c>
    </row>
    <row r="289" spans="1:5" x14ac:dyDescent="0.3">
      <c r="A289">
        <v>1801</v>
      </c>
      <c r="B289" t="s">
        <v>350</v>
      </c>
      <c r="C289" t="s">
        <v>514</v>
      </c>
      <c r="D289" t="s">
        <v>670</v>
      </c>
      <c r="E289" s="4">
        <v>0</v>
      </c>
    </row>
    <row r="290" spans="1:5" x14ac:dyDescent="0.3">
      <c r="A290">
        <v>104</v>
      </c>
      <c r="B290" t="s">
        <v>350</v>
      </c>
      <c r="C290" t="s">
        <v>446</v>
      </c>
      <c r="D290" t="s">
        <v>668</v>
      </c>
      <c r="E290" s="4">
        <v>134005.93780481393</v>
      </c>
    </row>
    <row r="291" spans="1:5" x14ac:dyDescent="0.3">
      <c r="A291">
        <v>104</v>
      </c>
      <c r="B291" t="s">
        <v>350</v>
      </c>
      <c r="C291" t="s">
        <v>446</v>
      </c>
      <c r="D291" t="s">
        <v>668</v>
      </c>
      <c r="E291" s="4">
        <v>134005.93780481393</v>
      </c>
    </row>
    <row r="292" spans="1:5" x14ac:dyDescent="0.3">
      <c r="A292">
        <v>104</v>
      </c>
      <c r="B292" t="s">
        <v>350</v>
      </c>
      <c r="C292" t="s">
        <v>446</v>
      </c>
      <c r="D292" t="s">
        <v>668</v>
      </c>
      <c r="E292" s="4">
        <v>134005.93780481393</v>
      </c>
    </row>
    <row r="293" spans="1:5" x14ac:dyDescent="0.3">
      <c r="A293">
        <v>104</v>
      </c>
      <c r="B293" t="s">
        <v>350</v>
      </c>
      <c r="C293" t="s">
        <v>446</v>
      </c>
      <c r="D293" t="s">
        <v>669</v>
      </c>
      <c r="E293" s="4">
        <v>27944.366177307173</v>
      </c>
    </row>
    <row r="294" spans="1:5" x14ac:dyDescent="0.3">
      <c r="A294">
        <v>104</v>
      </c>
      <c r="B294" t="s">
        <v>350</v>
      </c>
      <c r="C294" t="s">
        <v>446</v>
      </c>
      <c r="D294" t="s">
        <v>669</v>
      </c>
      <c r="E294" s="4">
        <v>27944.366177307173</v>
      </c>
    </row>
    <row r="295" spans="1:5" x14ac:dyDescent="0.3">
      <c r="A295">
        <v>104</v>
      </c>
      <c r="B295" t="s">
        <v>350</v>
      </c>
      <c r="C295" t="s">
        <v>446</v>
      </c>
      <c r="D295" t="s">
        <v>669</v>
      </c>
      <c r="E295" s="4">
        <v>27944.366177307173</v>
      </c>
    </row>
    <row r="296" spans="1:5" x14ac:dyDescent="0.3">
      <c r="A296">
        <v>104</v>
      </c>
      <c r="B296" t="s">
        <v>350</v>
      </c>
      <c r="C296" t="s">
        <v>446</v>
      </c>
      <c r="D296" t="s">
        <v>670</v>
      </c>
      <c r="E296" s="4">
        <v>11714.052488467149</v>
      </c>
    </row>
    <row r="297" spans="1:5" x14ac:dyDescent="0.3">
      <c r="A297">
        <v>104</v>
      </c>
      <c r="B297" t="s">
        <v>350</v>
      </c>
      <c r="C297" t="s">
        <v>446</v>
      </c>
      <c r="D297" t="s">
        <v>670</v>
      </c>
      <c r="E297" s="4">
        <v>11714.052488467149</v>
      </c>
    </row>
    <row r="298" spans="1:5" x14ac:dyDescent="0.3">
      <c r="A298">
        <v>104</v>
      </c>
      <c r="B298" t="s">
        <v>350</v>
      </c>
      <c r="C298" t="s">
        <v>446</v>
      </c>
      <c r="D298" t="s">
        <v>670</v>
      </c>
      <c r="E298" s="4">
        <v>11714.052488467149</v>
      </c>
    </row>
    <row r="299" spans="1:5" x14ac:dyDescent="0.3">
      <c r="A299">
        <v>702</v>
      </c>
      <c r="B299" t="s">
        <v>350</v>
      </c>
      <c r="C299" t="s">
        <v>358</v>
      </c>
      <c r="D299" t="s">
        <v>668</v>
      </c>
      <c r="E299" s="4">
        <v>31898.051403345722</v>
      </c>
    </row>
    <row r="300" spans="1:5" x14ac:dyDescent="0.3">
      <c r="A300">
        <v>702</v>
      </c>
      <c r="B300" t="s">
        <v>350</v>
      </c>
      <c r="C300" t="s">
        <v>358</v>
      </c>
      <c r="D300" t="s">
        <v>668</v>
      </c>
      <c r="E300" s="4">
        <v>31898.051403345722</v>
      </c>
    </row>
    <row r="301" spans="1:5" x14ac:dyDescent="0.3">
      <c r="A301">
        <v>702</v>
      </c>
      <c r="B301" t="s">
        <v>350</v>
      </c>
      <c r="C301" t="s">
        <v>358</v>
      </c>
      <c r="D301" t="s">
        <v>668</v>
      </c>
      <c r="E301" s="4">
        <v>31898.051403345722</v>
      </c>
    </row>
    <row r="302" spans="1:5" x14ac:dyDescent="0.3">
      <c r="A302">
        <v>702</v>
      </c>
      <c r="B302" t="s">
        <v>350</v>
      </c>
      <c r="C302" t="s">
        <v>358</v>
      </c>
      <c r="D302" t="s">
        <v>669</v>
      </c>
      <c r="E302" s="4">
        <v>8291.9993109399875</v>
      </c>
    </row>
    <row r="303" spans="1:5" x14ac:dyDescent="0.3">
      <c r="A303">
        <v>702</v>
      </c>
      <c r="B303" t="s">
        <v>350</v>
      </c>
      <c r="C303" t="s">
        <v>358</v>
      </c>
      <c r="D303" t="s">
        <v>669</v>
      </c>
      <c r="E303" s="4">
        <v>8291.9993109399875</v>
      </c>
    </row>
    <row r="304" spans="1:5" x14ac:dyDescent="0.3">
      <c r="A304">
        <v>702</v>
      </c>
      <c r="B304" t="s">
        <v>350</v>
      </c>
      <c r="C304" t="s">
        <v>358</v>
      </c>
      <c r="D304" t="s">
        <v>669</v>
      </c>
      <c r="E304" s="4">
        <v>8291.9993109399875</v>
      </c>
    </row>
    <row r="305" spans="1:5" x14ac:dyDescent="0.3">
      <c r="A305">
        <v>702</v>
      </c>
      <c r="B305" t="s">
        <v>350</v>
      </c>
      <c r="C305" t="s">
        <v>358</v>
      </c>
      <c r="D305" t="s">
        <v>670</v>
      </c>
      <c r="E305" s="4">
        <v>0</v>
      </c>
    </row>
    <row r="306" spans="1:5" x14ac:dyDescent="0.3">
      <c r="A306">
        <v>702</v>
      </c>
      <c r="B306" t="s">
        <v>350</v>
      </c>
      <c r="C306" t="s">
        <v>358</v>
      </c>
      <c r="D306" t="s">
        <v>670</v>
      </c>
      <c r="E306" s="4">
        <v>0</v>
      </c>
    </row>
    <row r="307" spans="1:5" x14ac:dyDescent="0.3">
      <c r="A307">
        <v>702</v>
      </c>
      <c r="B307" t="s">
        <v>350</v>
      </c>
      <c r="C307" t="s">
        <v>358</v>
      </c>
      <c r="D307" t="s">
        <v>670</v>
      </c>
      <c r="E307" s="4">
        <v>0</v>
      </c>
    </row>
    <row r="308" spans="1:5" x14ac:dyDescent="0.3">
      <c r="A308">
        <v>1202</v>
      </c>
      <c r="B308" t="s">
        <v>350</v>
      </c>
      <c r="C308" t="s">
        <v>395</v>
      </c>
      <c r="D308" t="s">
        <v>668</v>
      </c>
      <c r="E308" s="4">
        <v>30017.989999999998</v>
      </c>
    </row>
    <row r="309" spans="1:5" x14ac:dyDescent="0.3">
      <c r="A309">
        <v>1202</v>
      </c>
      <c r="B309" t="s">
        <v>350</v>
      </c>
      <c r="C309" t="s">
        <v>395</v>
      </c>
      <c r="D309" t="s">
        <v>668</v>
      </c>
      <c r="E309" s="4">
        <v>30017.989999999998</v>
      </c>
    </row>
    <row r="310" spans="1:5" x14ac:dyDescent="0.3">
      <c r="A310">
        <v>1202</v>
      </c>
      <c r="B310" t="s">
        <v>350</v>
      </c>
      <c r="C310" t="s">
        <v>395</v>
      </c>
      <c r="D310" t="s">
        <v>668</v>
      </c>
      <c r="E310" s="4">
        <v>30017.989999999998</v>
      </c>
    </row>
    <row r="311" spans="1:5" x14ac:dyDescent="0.3">
      <c r="A311">
        <v>1202</v>
      </c>
      <c r="B311" t="s">
        <v>350</v>
      </c>
      <c r="C311" t="s">
        <v>395</v>
      </c>
      <c r="D311" t="s">
        <v>669</v>
      </c>
      <c r="E311" s="4">
        <v>0</v>
      </c>
    </row>
    <row r="312" spans="1:5" x14ac:dyDescent="0.3">
      <c r="A312">
        <v>1202</v>
      </c>
      <c r="B312" t="s">
        <v>350</v>
      </c>
      <c r="C312" t="s">
        <v>395</v>
      </c>
      <c r="D312" t="s">
        <v>669</v>
      </c>
      <c r="E312" s="4">
        <v>0</v>
      </c>
    </row>
    <row r="313" spans="1:5" x14ac:dyDescent="0.3">
      <c r="A313">
        <v>1202</v>
      </c>
      <c r="B313" t="s">
        <v>350</v>
      </c>
      <c r="C313" t="s">
        <v>395</v>
      </c>
      <c r="D313" t="s">
        <v>669</v>
      </c>
      <c r="E313" s="4">
        <v>0</v>
      </c>
    </row>
    <row r="314" spans="1:5" x14ac:dyDescent="0.3">
      <c r="A314">
        <v>1202</v>
      </c>
      <c r="B314" t="s">
        <v>350</v>
      </c>
      <c r="C314" t="s">
        <v>395</v>
      </c>
      <c r="D314" t="s">
        <v>670</v>
      </c>
      <c r="E314" s="4">
        <v>0</v>
      </c>
    </row>
    <row r="315" spans="1:5" x14ac:dyDescent="0.3">
      <c r="A315">
        <v>1202</v>
      </c>
      <c r="B315" t="s">
        <v>350</v>
      </c>
      <c r="C315" t="s">
        <v>395</v>
      </c>
      <c r="D315" t="s">
        <v>670</v>
      </c>
      <c r="E315" s="4">
        <v>0</v>
      </c>
    </row>
    <row r="316" spans="1:5" x14ac:dyDescent="0.3">
      <c r="A316">
        <v>1202</v>
      </c>
      <c r="B316" t="s">
        <v>350</v>
      </c>
      <c r="C316" t="s">
        <v>395</v>
      </c>
      <c r="D316" t="s">
        <v>670</v>
      </c>
      <c r="E316" s="4">
        <v>0</v>
      </c>
    </row>
    <row r="317" spans="1:5" x14ac:dyDescent="0.3">
      <c r="A317">
        <v>1102</v>
      </c>
      <c r="B317" t="s">
        <v>350</v>
      </c>
      <c r="C317" t="s">
        <v>559</v>
      </c>
      <c r="D317" t="s">
        <v>668</v>
      </c>
      <c r="E317" s="4">
        <v>228394.12963014422</v>
      </c>
    </row>
    <row r="318" spans="1:5" x14ac:dyDescent="0.3">
      <c r="A318">
        <v>1102</v>
      </c>
      <c r="B318" t="s">
        <v>350</v>
      </c>
      <c r="C318" t="s">
        <v>559</v>
      </c>
      <c r="D318" t="s">
        <v>668</v>
      </c>
      <c r="E318" s="4">
        <v>228394.12963014422</v>
      </c>
    </row>
    <row r="319" spans="1:5" x14ac:dyDescent="0.3">
      <c r="A319">
        <v>1102</v>
      </c>
      <c r="B319" t="s">
        <v>350</v>
      </c>
      <c r="C319" t="s">
        <v>559</v>
      </c>
      <c r="D319" t="s">
        <v>668</v>
      </c>
      <c r="E319" s="4">
        <v>228394.12963014422</v>
      </c>
    </row>
    <row r="320" spans="1:5" x14ac:dyDescent="0.3">
      <c r="A320">
        <v>1102</v>
      </c>
      <c r="B320" t="s">
        <v>350</v>
      </c>
      <c r="C320" t="s">
        <v>559</v>
      </c>
      <c r="D320" t="s">
        <v>669</v>
      </c>
      <c r="E320" s="4">
        <v>59521.647493383614</v>
      </c>
    </row>
    <row r="321" spans="1:5" x14ac:dyDescent="0.3">
      <c r="A321">
        <v>1102</v>
      </c>
      <c r="B321" t="s">
        <v>350</v>
      </c>
      <c r="C321" t="s">
        <v>559</v>
      </c>
      <c r="D321" t="s">
        <v>669</v>
      </c>
      <c r="E321" s="4">
        <v>59521.647493383614</v>
      </c>
    </row>
    <row r="322" spans="1:5" x14ac:dyDescent="0.3">
      <c r="A322">
        <v>1102</v>
      </c>
      <c r="B322" t="s">
        <v>350</v>
      </c>
      <c r="C322" t="s">
        <v>559</v>
      </c>
      <c r="D322" t="s">
        <v>669</v>
      </c>
      <c r="E322" s="4">
        <v>59521.647493383614</v>
      </c>
    </row>
    <row r="323" spans="1:5" x14ac:dyDescent="0.3">
      <c r="A323">
        <v>1102</v>
      </c>
      <c r="B323" t="s">
        <v>350</v>
      </c>
      <c r="C323" t="s">
        <v>559</v>
      </c>
      <c r="D323" t="s">
        <v>670</v>
      </c>
      <c r="E323" s="4">
        <v>25100.987043138812</v>
      </c>
    </row>
    <row r="324" spans="1:5" x14ac:dyDescent="0.3">
      <c r="A324">
        <v>1102</v>
      </c>
      <c r="B324" t="s">
        <v>350</v>
      </c>
      <c r="C324" t="s">
        <v>559</v>
      </c>
      <c r="D324" t="s">
        <v>670</v>
      </c>
      <c r="E324" s="4">
        <v>25100.987043138812</v>
      </c>
    </row>
    <row r="325" spans="1:5" x14ac:dyDescent="0.3">
      <c r="A325">
        <v>1102</v>
      </c>
      <c r="B325" t="s">
        <v>350</v>
      </c>
      <c r="C325" t="s">
        <v>559</v>
      </c>
      <c r="D325" t="s">
        <v>670</v>
      </c>
      <c r="E325" s="4">
        <v>25100.987043138812</v>
      </c>
    </row>
    <row r="326" spans="1:5" x14ac:dyDescent="0.3">
      <c r="A326">
        <v>105</v>
      </c>
      <c r="B326" t="s">
        <v>350</v>
      </c>
      <c r="C326" t="s">
        <v>445</v>
      </c>
      <c r="D326" t="s">
        <v>668</v>
      </c>
      <c r="E326" s="4">
        <v>183550.92463356172</v>
      </c>
    </row>
    <row r="327" spans="1:5" x14ac:dyDescent="0.3">
      <c r="A327">
        <v>105</v>
      </c>
      <c r="B327" t="s">
        <v>350</v>
      </c>
      <c r="C327" t="s">
        <v>445</v>
      </c>
      <c r="D327" t="s">
        <v>668</v>
      </c>
      <c r="E327" s="4">
        <v>183550.92463356172</v>
      </c>
    </row>
    <row r="328" spans="1:5" x14ac:dyDescent="0.3">
      <c r="A328">
        <v>105</v>
      </c>
      <c r="B328" t="s">
        <v>350</v>
      </c>
      <c r="C328" t="s">
        <v>445</v>
      </c>
      <c r="D328" t="s">
        <v>668</v>
      </c>
      <c r="E328" s="4">
        <v>183550.92463356172</v>
      </c>
    </row>
    <row r="329" spans="1:5" x14ac:dyDescent="0.3">
      <c r="A329">
        <v>105</v>
      </c>
      <c r="B329" t="s">
        <v>350</v>
      </c>
      <c r="C329" t="s">
        <v>445</v>
      </c>
      <c r="D329" t="s">
        <v>669</v>
      </c>
      <c r="E329" s="4">
        <v>50733.979816429593</v>
      </c>
    </row>
    <row r="330" spans="1:5" x14ac:dyDescent="0.3">
      <c r="A330">
        <v>105</v>
      </c>
      <c r="B330" t="s">
        <v>350</v>
      </c>
      <c r="C330" t="s">
        <v>445</v>
      </c>
      <c r="D330" t="s">
        <v>669</v>
      </c>
      <c r="E330" s="4">
        <v>50733.979816429593</v>
      </c>
    </row>
    <row r="331" spans="1:5" x14ac:dyDescent="0.3">
      <c r="A331">
        <v>105</v>
      </c>
      <c r="B331" t="s">
        <v>350</v>
      </c>
      <c r="C331" t="s">
        <v>445</v>
      </c>
      <c r="D331" t="s">
        <v>669</v>
      </c>
      <c r="E331" s="4">
        <v>50733.979816429593</v>
      </c>
    </row>
    <row r="332" spans="1:5" x14ac:dyDescent="0.3">
      <c r="A332">
        <v>105</v>
      </c>
      <c r="B332" t="s">
        <v>350</v>
      </c>
      <c r="C332" t="s">
        <v>445</v>
      </c>
      <c r="D332" t="s">
        <v>670</v>
      </c>
      <c r="E332" s="4">
        <v>27329.274640917771</v>
      </c>
    </row>
    <row r="333" spans="1:5" x14ac:dyDescent="0.3">
      <c r="A333">
        <v>105</v>
      </c>
      <c r="B333" t="s">
        <v>350</v>
      </c>
      <c r="C333" t="s">
        <v>445</v>
      </c>
      <c r="D333" t="s">
        <v>670</v>
      </c>
      <c r="E333" s="4">
        <v>27329.274640917771</v>
      </c>
    </row>
    <row r="334" spans="1:5" x14ac:dyDescent="0.3">
      <c r="A334">
        <v>105</v>
      </c>
      <c r="B334" t="s">
        <v>350</v>
      </c>
      <c r="C334" t="s">
        <v>445</v>
      </c>
      <c r="D334" t="s">
        <v>670</v>
      </c>
      <c r="E334" s="4">
        <v>27329.274640917771</v>
      </c>
    </row>
    <row r="335" spans="1:5" x14ac:dyDescent="0.3">
      <c r="A335">
        <v>1203</v>
      </c>
      <c r="B335" t="s">
        <v>350</v>
      </c>
      <c r="C335" t="s">
        <v>396</v>
      </c>
      <c r="D335" t="s">
        <v>668</v>
      </c>
      <c r="E335" s="4">
        <v>338566.83999999997</v>
      </c>
    </row>
    <row r="336" spans="1:5" x14ac:dyDescent="0.3">
      <c r="A336">
        <v>1203</v>
      </c>
      <c r="B336" t="s">
        <v>350</v>
      </c>
      <c r="C336" t="s">
        <v>396</v>
      </c>
      <c r="D336" t="s">
        <v>668</v>
      </c>
      <c r="E336" s="4">
        <v>338566.83999999997</v>
      </c>
    </row>
    <row r="337" spans="1:5" x14ac:dyDescent="0.3">
      <c r="A337">
        <v>1203</v>
      </c>
      <c r="B337" t="s">
        <v>350</v>
      </c>
      <c r="C337" t="s">
        <v>396</v>
      </c>
      <c r="D337" t="s">
        <v>668</v>
      </c>
      <c r="E337" s="4">
        <v>338566.83999999997</v>
      </c>
    </row>
    <row r="338" spans="1:5" x14ac:dyDescent="0.3">
      <c r="A338">
        <v>1203</v>
      </c>
      <c r="B338" t="s">
        <v>350</v>
      </c>
      <c r="C338" t="s">
        <v>396</v>
      </c>
      <c r="D338" t="s">
        <v>669</v>
      </c>
      <c r="E338" s="4">
        <v>0</v>
      </c>
    </row>
    <row r="339" spans="1:5" x14ac:dyDescent="0.3">
      <c r="A339">
        <v>1203</v>
      </c>
      <c r="B339" t="s">
        <v>350</v>
      </c>
      <c r="C339" t="s">
        <v>396</v>
      </c>
      <c r="D339" t="s">
        <v>669</v>
      </c>
      <c r="E339" s="4">
        <v>0</v>
      </c>
    </row>
    <row r="340" spans="1:5" x14ac:dyDescent="0.3">
      <c r="A340">
        <v>1203</v>
      </c>
      <c r="B340" t="s">
        <v>350</v>
      </c>
      <c r="C340" t="s">
        <v>396</v>
      </c>
      <c r="D340" t="s">
        <v>669</v>
      </c>
      <c r="E340" s="4">
        <v>0</v>
      </c>
    </row>
    <row r="341" spans="1:5" x14ac:dyDescent="0.3">
      <c r="A341">
        <v>1203</v>
      </c>
      <c r="B341" t="s">
        <v>350</v>
      </c>
      <c r="C341" t="s">
        <v>396</v>
      </c>
      <c r="D341" t="s">
        <v>670</v>
      </c>
      <c r="E341" s="4">
        <v>0</v>
      </c>
    </row>
    <row r="342" spans="1:5" x14ac:dyDescent="0.3">
      <c r="A342">
        <v>1203</v>
      </c>
      <c r="B342" t="s">
        <v>350</v>
      </c>
      <c r="C342" t="s">
        <v>396</v>
      </c>
      <c r="D342" t="s">
        <v>670</v>
      </c>
      <c r="E342" s="4">
        <v>0</v>
      </c>
    </row>
    <row r="343" spans="1:5" x14ac:dyDescent="0.3">
      <c r="A343">
        <v>1203</v>
      </c>
      <c r="B343" t="s">
        <v>350</v>
      </c>
      <c r="C343" t="s">
        <v>396</v>
      </c>
      <c r="D343" t="s">
        <v>670</v>
      </c>
      <c r="E343" s="4">
        <v>0</v>
      </c>
    </row>
    <row r="344" spans="1:5" x14ac:dyDescent="0.3">
      <c r="A344">
        <v>1103</v>
      </c>
      <c r="B344" t="s">
        <v>350</v>
      </c>
      <c r="C344" t="s">
        <v>535</v>
      </c>
      <c r="D344" t="s">
        <v>668</v>
      </c>
      <c r="E344" s="4">
        <v>271779.28976538323</v>
      </c>
    </row>
    <row r="345" spans="1:5" x14ac:dyDescent="0.3">
      <c r="A345">
        <v>1103</v>
      </c>
      <c r="B345" t="s">
        <v>350</v>
      </c>
      <c r="C345" t="s">
        <v>535</v>
      </c>
      <c r="D345" t="s">
        <v>668</v>
      </c>
      <c r="E345" s="4">
        <v>271779.28976538323</v>
      </c>
    </row>
    <row r="346" spans="1:5" x14ac:dyDescent="0.3">
      <c r="A346">
        <v>1103</v>
      </c>
      <c r="B346" t="s">
        <v>350</v>
      </c>
      <c r="C346" t="s">
        <v>535</v>
      </c>
      <c r="D346" t="s">
        <v>668</v>
      </c>
      <c r="E346" s="4">
        <v>271779.28976538323</v>
      </c>
    </row>
    <row r="347" spans="1:5" x14ac:dyDescent="0.3">
      <c r="A347">
        <v>1103</v>
      </c>
      <c r="B347" t="s">
        <v>350</v>
      </c>
      <c r="C347" t="s">
        <v>535</v>
      </c>
      <c r="D347" t="s">
        <v>669</v>
      </c>
      <c r="E347" s="4">
        <v>44372.128941287061</v>
      </c>
    </row>
    <row r="348" spans="1:5" x14ac:dyDescent="0.3">
      <c r="A348">
        <v>1103</v>
      </c>
      <c r="B348" t="s">
        <v>350</v>
      </c>
      <c r="C348" t="s">
        <v>535</v>
      </c>
      <c r="D348" t="s">
        <v>669</v>
      </c>
      <c r="E348" s="4">
        <v>44372.128941287061</v>
      </c>
    </row>
    <row r="349" spans="1:5" x14ac:dyDescent="0.3">
      <c r="A349">
        <v>1103</v>
      </c>
      <c r="B349" t="s">
        <v>350</v>
      </c>
      <c r="C349" t="s">
        <v>535</v>
      </c>
      <c r="D349" t="s">
        <v>669</v>
      </c>
      <c r="E349" s="4">
        <v>44372.128941287061</v>
      </c>
    </row>
    <row r="350" spans="1:5" x14ac:dyDescent="0.3">
      <c r="A350">
        <v>1103</v>
      </c>
      <c r="B350" t="s">
        <v>350</v>
      </c>
      <c r="C350" t="s">
        <v>535</v>
      </c>
      <c r="D350" t="s">
        <v>670</v>
      </c>
      <c r="E350" s="4">
        <v>13937.399475147859</v>
      </c>
    </row>
    <row r="351" spans="1:5" x14ac:dyDescent="0.3">
      <c r="A351">
        <v>1103</v>
      </c>
      <c r="B351" t="s">
        <v>350</v>
      </c>
      <c r="C351" t="s">
        <v>535</v>
      </c>
      <c r="D351" t="s">
        <v>670</v>
      </c>
      <c r="E351" s="4">
        <v>13937.399475147859</v>
      </c>
    </row>
    <row r="352" spans="1:5" x14ac:dyDescent="0.3">
      <c r="A352">
        <v>1103</v>
      </c>
      <c r="B352" t="s">
        <v>350</v>
      </c>
      <c r="C352" t="s">
        <v>535</v>
      </c>
      <c r="D352" t="s">
        <v>670</v>
      </c>
      <c r="E352" s="4">
        <v>13937.399475147859</v>
      </c>
    </row>
    <row r="353" spans="1:5" x14ac:dyDescent="0.3">
      <c r="A353">
        <v>1302</v>
      </c>
      <c r="B353" t="s">
        <v>350</v>
      </c>
      <c r="C353" t="s">
        <v>608</v>
      </c>
      <c r="D353" t="s">
        <v>668</v>
      </c>
      <c r="E353" s="4">
        <v>457620.91610243276</v>
      </c>
    </row>
    <row r="354" spans="1:5" x14ac:dyDescent="0.3">
      <c r="A354">
        <v>1302</v>
      </c>
      <c r="B354" t="s">
        <v>350</v>
      </c>
      <c r="C354" t="s">
        <v>608</v>
      </c>
      <c r="D354" t="s">
        <v>668</v>
      </c>
      <c r="E354" s="4">
        <v>457620.91610243276</v>
      </c>
    </row>
    <row r="355" spans="1:5" x14ac:dyDescent="0.3">
      <c r="A355">
        <v>1302</v>
      </c>
      <c r="B355" t="s">
        <v>350</v>
      </c>
      <c r="C355" t="s">
        <v>608</v>
      </c>
      <c r="D355" t="s">
        <v>668</v>
      </c>
      <c r="E355" s="4">
        <v>457620.91610243276</v>
      </c>
    </row>
    <row r="356" spans="1:5" x14ac:dyDescent="0.3">
      <c r="A356">
        <v>1302</v>
      </c>
      <c r="B356" t="s">
        <v>350</v>
      </c>
      <c r="C356" t="s">
        <v>608</v>
      </c>
      <c r="D356" t="s">
        <v>669</v>
      </c>
      <c r="E356" s="4">
        <v>68557.440614596664</v>
      </c>
    </row>
    <row r="357" spans="1:5" x14ac:dyDescent="0.3">
      <c r="A357">
        <v>1302</v>
      </c>
      <c r="B357" t="s">
        <v>350</v>
      </c>
      <c r="C357" t="s">
        <v>608</v>
      </c>
      <c r="D357" t="s">
        <v>669</v>
      </c>
      <c r="E357" s="4">
        <v>68557.440614596664</v>
      </c>
    </row>
    <row r="358" spans="1:5" x14ac:dyDescent="0.3">
      <c r="A358">
        <v>1302</v>
      </c>
      <c r="B358" t="s">
        <v>350</v>
      </c>
      <c r="C358" t="s">
        <v>608</v>
      </c>
      <c r="D358" t="s">
        <v>669</v>
      </c>
      <c r="E358" s="4">
        <v>68557.440614596664</v>
      </c>
    </row>
    <row r="359" spans="1:5" x14ac:dyDescent="0.3">
      <c r="A359">
        <v>1302</v>
      </c>
      <c r="B359" t="s">
        <v>350</v>
      </c>
      <c r="C359" t="s">
        <v>608</v>
      </c>
      <c r="D359" t="s">
        <v>670</v>
      </c>
      <c r="E359" s="4">
        <v>82268.928737516006</v>
      </c>
    </row>
    <row r="360" spans="1:5" x14ac:dyDescent="0.3">
      <c r="A360">
        <v>1302</v>
      </c>
      <c r="B360" t="s">
        <v>350</v>
      </c>
      <c r="C360" t="s">
        <v>608</v>
      </c>
      <c r="D360" t="s">
        <v>670</v>
      </c>
      <c r="E360" s="4">
        <v>82268.928737516006</v>
      </c>
    </row>
    <row r="361" spans="1:5" x14ac:dyDescent="0.3">
      <c r="A361">
        <v>1302</v>
      </c>
      <c r="B361" t="s">
        <v>350</v>
      </c>
      <c r="C361" t="s">
        <v>608</v>
      </c>
      <c r="D361" t="s">
        <v>670</v>
      </c>
      <c r="E361" s="4">
        <v>82268.928737516006</v>
      </c>
    </row>
    <row r="362" spans="1:5" x14ac:dyDescent="0.3">
      <c r="A362">
        <v>302</v>
      </c>
      <c r="B362" t="s">
        <v>350</v>
      </c>
      <c r="C362" t="s">
        <v>508</v>
      </c>
      <c r="D362" t="s">
        <v>668</v>
      </c>
      <c r="E362" s="4">
        <v>552322.03389294411</v>
      </c>
    </row>
    <row r="363" spans="1:5" x14ac:dyDescent="0.3">
      <c r="A363">
        <v>302</v>
      </c>
      <c r="B363" t="s">
        <v>350</v>
      </c>
      <c r="C363" t="s">
        <v>508</v>
      </c>
      <c r="D363" t="s">
        <v>668</v>
      </c>
      <c r="E363" s="4">
        <v>552322.03389294411</v>
      </c>
    </row>
    <row r="364" spans="1:5" x14ac:dyDescent="0.3">
      <c r="A364">
        <v>302</v>
      </c>
      <c r="B364" t="s">
        <v>350</v>
      </c>
      <c r="C364" t="s">
        <v>508</v>
      </c>
      <c r="D364" t="s">
        <v>668</v>
      </c>
      <c r="E364" s="4">
        <v>552322.03389294411</v>
      </c>
    </row>
    <row r="365" spans="1:5" x14ac:dyDescent="0.3">
      <c r="A365">
        <v>302</v>
      </c>
      <c r="B365" t="s">
        <v>350</v>
      </c>
      <c r="C365" t="s">
        <v>508</v>
      </c>
      <c r="D365" t="s">
        <v>669</v>
      </c>
      <c r="E365" s="4">
        <v>125182.24579683699</v>
      </c>
    </row>
    <row r="366" spans="1:5" x14ac:dyDescent="0.3">
      <c r="A366">
        <v>302</v>
      </c>
      <c r="B366" t="s">
        <v>350</v>
      </c>
      <c r="C366" t="s">
        <v>508</v>
      </c>
      <c r="D366" t="s">
        <v>669</v>
      </c>
      <c r="E366" s="4">
        <v>125182.24579683699</v>
      </c>
    </row>
    <row r="367" spans="1:5" x14ac:dyDescent="0.3">
      <c r="A367">
        <v>302</v>
      </c>
      <c r="B367" t="s">
        <v>350</v>
      </c>
      <c r="C367" t="s">
        <v>508</v>
      </c>
      <c r="D367" t="s">
        <v>669</v>
      </c>
      <c r="E367" s="4">
        <v>125182.24579683699</v>
      </c>
    </row>
    <row r="368" spans="1:5" x14ac:dyDescent="0.3">
      <c r="A368">
        <v>302</v>
      </c>
      <c r="B368" t="s">
        <v>350</v>
      </c>
      <c r="C368" t="s">
        <v>508</v>
      </c>
      <c r="D368" t="s">
        <v>670</v>
      </c>
      <c r="E368" s="4">
        <v>79808.00031021898</v>
      </c>
    </row>
    <row r="369" spans="1:5" x14ac:dyDescent="0.3">
      <c r="A369">
        <v>302</v>
      </c>
      <c r="B369" t="s">
        <v>350</v>
      </c>
      <c r="C369" t="s">
        <v>508</v>
      </c>
      <c r="D369" t="s">
        <v>670</v>
      </c>
      <c r="E369" s="4">
        <v>79808.00031021898</v>
      </c>
    </row>
    <row r="370" spans="1:5" x14ac:dyDescent="0.3">
      <c r="A370">
        <v>302</v>
      </c>
      <c r="B370" t="s">
        <v>350</v>
      </c>
      <c r="C370" t="s">
        <v>508</v>
      </c>
      <c r="D370" t="s">
        <v>670</v>
      </c>
      <c r="E370" s="4">
        <v>79808.00031021898</v>
      </c>
    </row>
    <row r="371" spans="1:5" x14ac:dyDescent="0.3">
      <c r="A371">
        <v>204</v>
      </c>
      <c r="B371" t="s">
        <v>350</v>
      </c>
      <c r="C371" t="s">
        <v>475</v>
      </c>
      <c r="D371" t="s">
        <v>668</v>
      </c>
      <c r="E371" s="4">
        <v>190929.60384615383</v>
      </c>
    </row>
    <row r="372" spans="1:5" x14ac:dyDescent="0.3">
      <c r="A372">
        <v>204</v>
      </c>
      <c r="B372" t="s">
        <v>350</v>
      </c>
      <c r="C372" t="s">
        <v>475</v>
      </c>
      <c r="D372" t="s">
        <v>668</v>
      </c>
      <c r="E372" s="4">
        <v>190929.60384615383</v>
      </c>
    </row>
    <row r="373" spans="1:5" x14ac:dyDescent="0.3">
      <c r="A373">
        <v>204</v>
      </c>
      <c r="B373" t="s">
        <v>350</v>
      </c>
      <c r="C373" t="s">
        <v>475</v>
      </c>
      <c r="D373" t="s">
        <v>668</v>
      </c>
      <c r="E373" s="4">
        <v>190929.60384615383</v>
      </c>
    </row>
    <row r="374" spans="1:5" x14ac:dyDescent="0.3">
      <c r="A374">
        <v>204</v>
      </c>
      <c r="B374" t="s">
        <v>350</v>
      </c>
      <c r="C374" t="s">
        <v>475</v>
      </c>
      <c r="D374" t="s">
        <v>669</v>
      </c>
      <c r="E374" s="4">
        <v>0</v>
      </c>
    </row>
    <row r="375" spans="1:5" x14ac:dyDescent="0.3">
      <c r="A375">
        <v>204</v>
      </c>
      <c r="B375" t="s">
        <v>350</v>
      </c>
      <c r="C375" t="s">
        <v>475</v>
      </c>
      <c r="D375" t="s">
        <v>669</v>
      </c>
      <c r="E375" s="4">
        <v>0</v>
      </c>
    </row>
    <row r="376" spans="1:5" x14ac:dyDescent="0.3">
      <c r="A376">
        <v>204</v>
      </c>
      <c r="B376" t="s">
        <v>350</v>
      </c>
      <c r="C376" t="s">
        <v>475</v>
      </c>
      <c r="D376" t="s">
        <v>669</v>
      </c>
      <c r="E376" s="4">
        <v>0</v>
      </c>
    </row>
    <row r="377" spans="1:5" x14ac:dyDescent="0.3">
      <c r="A377">
        <v>204</v>
      </c>
      <c r="B377" t="s">
        <v>350</v>
      </c>
      <c r="C377" t="s">
        <v>475</v>
      </c>
      <c r="D377" t="s">
        <v>670</v>
      </c>
      <c r="E377" s="4">
        <v>0</v>
      </c>
    </row>
    <row r="378" spans="1:5" x14ac:dyDescent="0.3">
      <c r="A378">
        <v>204</v>
      </c>
      <c r="B378" t="s">
        <v>350</v>
      </c>
      <c r="C378" t="s">
        <v>475</v>
      </c>
      <c r="D378" t="s">
        <v>670</v>
      </c>
      <c r="E378" s="4">
        <v>0</v>
      </c>
    </row>
    <row r="379" spans="1:5" x14ac:dyDescent="0.3">
      <c r="A379">
        <v>204</v>
      </c>
      <c r="B379" t="s">
        <v>350</v>
      </c>
      <c r="C379" t="s">
        <v>475</v>
      </c>
      <c r="D379" t="s">
        <v>670</v>
      </c>
      <c r="E379" s="4">
        <v>0</v>
      </c>
    </row>
    <row r="380" spans="1:5" x14ac:dyDescent="0.3">
      <c r="A380">
        <v>1504</v>
      </c>
      <c r="B380" t="s">
        <v>350</v>
      </c>
      <c r="C380" t="s">
        <v>432</v>
      </c>
      <c r="D380" t="s">
        <v>668</v>
      </c>
      <c r="E380" s="4">
        <v>258456.91056360424</v>
      </c>
    </row>
    <row r="381" spans="1:5" x14ac:dyDescent="0.3">
      <c r="A381">
        <v>1504</v>
      </c>
      <c r="B381" t="s">
        <v>350</v>
      </c>
      <c r="C381" t="s">
        <v>432</v>
      </c>
      <c r="D381" t="s">
        <v>668</v>
      </c>
      <c r="E381" s="4">
        <v>258456.91056360424</v>
      </c>
    </row>
    <row r="382" spans="1:5" x14ac:dyDescent="0.3">
      <c r="A382">
        <v>1504</v>
      </c>
      <c r="B382" t="s">
        <v>350</v>
      </c>
      <c r="C382" t="s">
        <v>432</v>
      </c>
      <c r="D382" t="s">
        <v>668</v>
      </c>
      <c r="E382" s="4">
        <v>258456.91056360424</v>
      </c>
    </row>
    <row r="383" spans="1:5" x14ac:dyDescent="0.3">
      <c r="A383">
        <v>1504</v>
      </c>
      <c r="B383" t="s">
        <v>350</v>
      </c>
      <c r="C383" t="s">
        <v>432</v>
      </c>
      <c r="D383" t="s">
        <v>669</v>
      </c>
      <c r="E383" s="4">
        <v>74518.714625441702</v>
      </c>
    </row>
    <row r="384" spans="1:5" x14ac:dyDescent="0.3">
      <c r="A384">
        <v>1504</v>
      </c>
      <c r="B384" t="s">
        <v>350</v>
      </c>
      <c r="C384" t="s">
        <v>432</v>
      </c>
      <c r="D384" t="s">
        <v>669</v>
      </c>
      <c r="E384" s="4">
        <v>74518.714625441702</v>
      </c>
    </row>
    <row r="385" spans="1:5" x14ac:dyDescent="0.3">
      <c r="A385">
        <v>1504</v>
      </c>
      <c r="B385" t="s">
        <v>350</v>
      </c>
      <c r="C385" t="s">
        <v>432</v>
      </c>
      <c r="D385" t="s">
        <v>669</v>
      </c>
      <c r="E385" s="4">
        <v>74518.714625441702</v>
      </c>
    </row>
    <row r="386" spans="1:5" x14ac:dyDescent="0.3">
      <c r="A386">
        <v>1504</v>
      </c>
      <c r="B386" t="s">
        <v>350</v>
      </c>
      <c r="C386" t="s">
        <v>432</v>
      </c>
      <c r="D386" t="s">
        <v>670</v>
      </c>
      <c r="E386" s="4">
        <v>27824.994810954064</v>
      </c>
    </row>
    <row r="387" spans="1:5" x14ac:dyDescent="0.3">
      <c r="A387">
        <v>1504</v>
      </c>
      <c r="B387" t="s">
        <v>350</v>
      </c>
      <c r="C387" t="s">
        <v>432</v>
      </c>
      <c r="D387" t="s">
        <v>670</v>
      </c>
      <c r="E387" s="4">
        <v>27824.994810954064</v>
      </c>
    </row>
    <row r="388" spans="1:5" x14ac:dyDescent="0.3">
      <c r="A388">
        <v>1504</v>
      </c>
      <c r="B388" t="s">
        <v>350</v>
      </c>
      <c r="C388" t="s">
        <v>432</v>
      </c>
      <c r="D388" t="s">
        <v>670</v>
      </c>
      <c r="E388" s="4">
        <v>27824.994810954064</v>
      </c>
    </row>
    <row r="389" spans="1:5" x14ac:dyDescent="0.3">
      <c r="A389">
        <v>1004</v>
      </c>
      <c r="B389" t="s">
        <v>350</v>
      </c>
      <c r="C389" t="s">
        <v>600</v>
      </c>
      <c r="D389" t="s">
        <v>668</v>
      </c>
      <c r="E389" s="4">
        <v>176713.73989513109</v>
      </c>
    </row>
    <row r="390" spans="1:5" x14ac:dyDescent="0.3">
      <c r="A390">
        <v>1004</v>
      </c>
      <c r="B390" t="s">
        <v>350</v>
      </c>
      <c r="C390" t="s">
        <v>600</v>
      </c>
      <c r="D390" t="s">
        <v>668</v>
      </c>
      <c r="E390" s="4">
        <v>176713.73989513109</v>
      </c>
    </row>
    <row r="391" spans="1:5" x14ac:dyDescent="0.3">
      <c r="A391">
        <v>1004</v>
      </c>
      <c r="B391" t="s">
        <v>350</v>
      </c>
      <c r="C391" t="s">
        <v>600</v>
      </c>
      <c r="D391" t="s">
        <v>668</v>
      </c>
      <c r="E391" s="4">
        <v>176713.73989513109</v>
      </c>
    </row>
    <row r="392" spans="1:5" x14ac:dyDescent="0.3">
      <c r="A392">
        <v>1004</v>
      </c>
      <c r="B392" t="s">
        <v>350</v>
      </c>
      <c r="C392" t="s">
        <v>600</v>
      </c>
      <c r="D392" t="s">
        <v>669</v>
      </c>
      <c r="E392" s="4">
        <v>29498.023352059929</v>
      </c>
    </row>
    <row r="393" spans="1:5" x14ac:dyDescent="0.3">
      <c r="A393">
        <v>1004</v>
      </c>
      <c r="B393" t="s">
        <v>350</v>
      </c>
      <c r="C393" t="s">
        <v>600</v>
      </c>
      <c r="D393" t="s">
        <v>669</v>
      </c>
      <c r="E393" s="4">
        <v>29498.023352059929</v>
      </c>
    </row>
    <row r="394" spans="1:5" x14ac:dyDescent="0.3">
      <c r="A394">
        <v>1004</v>
      </c>
      <c r="B394" t="s">
        <v>350</v>
      </c>
      <c r="C394" t="s">
        <v>600</v>
      </c>
      <c r="D394" t="s">
        <v>669</v>
      </c>
      <c r="E394" s="4">
        <v>29498.023352059929</v>
      </c>
    </row>
    <row r="395" spans="1:5" x14ac:dyDescent="0.3">
      <c r="A395">
        <v>1004</v>
      </c>
      <c r="B395" t="s">
        <v>350</v>
      </c>
      <c r="C395" t="s">
        <v>600</v>
      </c>
      <c r="D395" t="s">
        <v>670</v>
      </c>
      <c r="E395" s="4">
        <v>13582.810752808989</v>
      </c>
    </row>
    <row r="396" spans="1:5" x14ac:dyDescent="0.3">
      <c r="A396">
        <v>1004</v>
      </c>
      <c r="B396" t="s">
        <v>350</v>
      </c>
      <c r="C396" t="s">
        <v>600</v>
      </c>
      <c r="D396" t="s">
        <v>670</v>
      </c>
      <c r="E396" s="4">
        <v>13582.810752808989</v>
      </c>
    </row>
    <row r="397" spans="1:5" x14ac:dyDescent="0.3">
      <c r="A397">
        <v>1004</v>
      </c>
      <c r="B397" t="s">
        <v>350</v>
      </c>
      <c r="C397" t="s">
        <v>600</v>
      </c>
      <c r="D397" t="s">
        <v>670</v>
      </c>
      <c r="E397" s="4">
        <v>13582.810752808989</v>
      </c>
    </row>
    <row r="398" spans="1:5" x14ac:dyDescent="0.3">
      <c r="A398">
        <v>205</v>
      </c>
      <c r="B398" t="s">
        <v>350</v>
      </c>
      <c r="C398" t="s">
        <v>373</v>
      </c>
      <c r="D398" t="s">
        <v>668</v>
      </c>
      <c r="E398" s="4">
        <v>563058.37445569492</v>
      </c>
    </row>
    <row r="399" spans="1:5" x14ac:dyDescent="0.3">
      <c r="A399">
        <v>205</v>
      </c>
      <c r="B399" t="s">
        <v>350</v>
      </c>
      <c r="C399" t="s">
        <v>373</v>
      </c>
      <c r="D399" t="s">
        <v>668</v>
      </c>
      <c r="E399" s="4">
        <v>563058.37445569492</v>
      </c>
    </row>
    <row r="400" spans="1:5" x14ac:dyDescent="0.3">
      <c r="A400">
        <v>205</v>
      </c>
      <c r="B400" t="s">
        <v>350</v>
      </c>
      <c r="C400" t="s">
        <v>373</v>
      </c>
      <c r="D400" t="s">
        <v>668</v>
      </c>
      <c r="E400" s="4">
        <v>563058.37445569492</v>
      </c>
    </row>
    <row r="401" spans="1:5" x14ac:dyDescent="0.3">
      <c r="A401">
        <v>205</v>
      </c>
      <c r="B401" t="s">
        <v>350</v>
      </c>
      <c r="C401" t="s">
        <v>373</v>
      </c>
      <c r="D401" t="s">
        <v>669</v>
      </c>
      <c r="E401" s="4">
        <v>134795.77692358068</v>
      </c>
    </row>
    <row r="402" spans="1:5" x14ac:dyDescent="0.3">
      <c r="A402">
        <v>205</v>
      </c>
      <c r="B402" t="s">
        <v>350</v>
      </c>
      <c r="C402" t="s">
        <v>373</v>
      </c>
      <c r="D402" t="s">
        <v>669</v>
      </c>
      <c r="E402" s="4">
        <v>134795.77692358068</v>
      </c>
    </row>
    <row r="403" spans="1:5" x14ac:dyDescent="0.3">
      <c r="A403">
        <v>205</v>
      </c>
      <c r="B403" t="s">
        <v>350</v>
      </c>
      <c r="C403" t="s">
        <v>373</v>
      </c>
      <c r="D403" t="s">
        <v>669</v>
      </c>
      <c r="E403" s="4">
        <v>134795.77692358068</v>
      </c>
    </row>
    <row r="404" spans="1:5" x14ac:dyDescent="0.3">
      <c r="A404">
        <v>205</v>
      </c>
      <c r="B404" t="s">
        <v>350</v>
      </c>
      <c r="C404" t="s">
        <v>373</v>
      </c>
      <c r="D404" t="s">
        <v>670</v>
      </c>
      <c r="E404" s="4">
        <v>61677.772466878247</v>
      </c>
    </row>
    <row r="405" spans="1:5" x14ac:dyDescent="0.3">
      <c r="A405">
        <v>205</v>
      </c>
      <c r="B405" t="s">
        <v>350</v>
      </c>
      <c r="C405" t="s">
        <v>373</v>
      </c>
      <c r="D405" t="s">
        <v>670</v>
      </c>
      <c r="E405" s="4">
        <v>61677.772466878247</v>
      </c>
    </row>
    <row r="406" spans="1:5" x14ac:dyDescent="0.3">
      <c r="A406">
        <v>205</v>
      </c>
      <c r="B406" t="s">
        <v>350</v>
      </c>
      <c r="C406" t="s">
        <v>373</v>
      </c>
      <c r="D406" t="s">
        <v>670</v>
      </c>
      <c r="E406" s="4">
        <v>61677.772466878247</v>
      </c>
    </row>
    <row r="407" spans="1:5" x14ac:dyDescent="0.3">
      <c r="A407">
        <v>501</v>
      </c>
      <c r="B407" t="s">
        <v>350</v>
      </c>
      <c r="C407" t="s">
        <v>494</v>
      </c>
      <c r="D407" t="s">
        <v>668</v>
      </c>
      <c r="E407" s="4">
        <v>78954.573701323243</v>
      </c>
    </row>
    <row r="408" spans="1:5" x14ac:dyDescent="0.3">
      <c r="A408">
        <v>501</v>
      </c>
      <c r="B408" t="s">
        <v>350</v>
      </c>
      <c r="C408" t="s">
        <v>494</v>
      </c>
      <c r="D408" t="s">
        <v>668</v>
      </c>
      <c r="E408" s="4">
        <v>78954.573701323243</v>
      </c>
    </row>
    <row r="409" spans="1:5" x14ac:dyDescent="0.3">
      <c r="A409">
        <v>501</v>
      </c>
      <c r="B409" t="s">
        <v>350</v>
      </c>
      <c r="C409" t="s">
        <v>494</v>
      </c>
      <c r="D409" t="s">
        <v>668</v>
      </c>
      <c r="E409" s="4">
        <v>78954.573701323243</v>
      </c>
    </row>
    <row r="410" spans="1:5" x14ac:dyDescent="0.3">
      <c r="A410">
        <v>501</v>
      </c>
      <c r="B410" t="s">
        <v>350</v>
      </c>
      <c r="C410" t="s">
        <v>494</v>
      </c>
      <c r="D410" t="s">
        <v>669</v>
      </c>
      <c r="E410" s="4">
        <v>6579.5478084436045</v>
      </c>
    </row>
    <row r="411" spans="1:5" x14ac:dyDescent="0.3">
      <c r="A411">
        <v>501</v>
      </c>
      <c r="B411" t="s">
        <v>350</v>
      </c>
      <c r="C411" t="s">
        <v>494</v>
      </c>
      <c r="D411" t="s">
        <v>669</v>
      </c>
      <c r="E411" s="4">
        <v>6579.5478084436045</v>
      </c>
    </row>
    <row r="412" spans="1:5" x14ac:dyDescent="0.3">
      <c r="A412">
        <v>501</v>
      </c>
      <c r="B412" t="s">
        <v>350</v>
      </c>
      <c r="C412" t="s">
        <v>494</v>
      </c>
      <c r="D412" t="s">
        <v>669</v>
      </c>
      <c r="E412" s="4">
        <v>6579.5478084436045</v>
      </c>
    </row>
    <row r="413" spans="1:5" x14ac:dyDescent="0.3">
      <c r="A413">
        <v>501</v>
      </c>
      <c r="B413" t="s">
        <v>350</v>
      </c>
      <c r="C413" t="s">
        <v>494</v>
      </c>
      <c r="D413" t="s">
        <v>670</v>
      </c>
      <c r="E413" s="4">
        <v>6060.1098235664776</v>
      </c>
    </row>
    <row r="414" spans="1:5" x14ac:dyDescent="0.3">
      <c r="A414">
        <v>501</v>
      </c>
      <c r="B414" t="s">
        <v>350</v>
      </c>
      <c r="C414" t="s">
        <v>494</v>
      </c>
      <c r="D414" t="s">
        <v>670</v>
      </c>
      <c r="E414" s="4">
        <v>6060.1098235664776</v>
      </c>
    </row>
    <row r="415" spans="1:5" x14ac:dyDescent="0.3">
      <c r="A415">
        <v>501</v>
      </c>
      <c r="B415" t="s">
        <v>350</v>
      </c>
      <c r="C415" t="s">
        <v>494</v>
      </c>
      <c r="D415" t="s">
        <v>670</v>
      </c>
      <c r="E415" s="4">
        <v>6060.1098235664776</v>
      </c>
    </row>
    <row r="416" spans="1:5" x14ac:dyDescent="0.3">
      <c r="A416">
        <v>1405</v>
      </c>
      <c r="B416" t="s">
        <v>350</v>
      </c>
      <c r="C416" t="s">
        <v>536</v>
      </c>
      <c r="D416" t="s">
        <v>668</v>
      </c>
      <c r="E416" s="4">
        <v>271467.0012698248</v>
      </c>
    </row>
    <row r="417" spans="1:5" x14ac:dyDescent="0.3">
      <c r="A417">
        <v>1405</v>
      </c>
      <c r="B417" t="s">
        <v>350</v>
      </c>
      <c r="C417" t="s">
        <v>536</v>
      </c>
      <c r="D417" t="s">
        <v>668</v>
      </c>
      <c r="E417" s="4">
        <v>271467.0012698248</v>
      </c>
    </row>
    <row r="418" spans="1:5" x14ac:dyDescent="0.3">
      <c r="A418">
        <v>1405</v>
      </c>
      <c r="B418" t="s">
        <v>350</v>
      </c>
      <c r="C418" t="s">
        <v>536</v>
      </c>
      <c r="D418" t="s">
        <v>668</v>
      </c>
      <c r="E418" s="4">
        <v>271467.0012698248</v>
      </c>
    </row>
    <row r="419" spans="1:5" x14ac:dyDescent="0.3">
      <c r="A419">
        <v>1405</v>
      </c>
      <c r="B419" t="s">
        <v>350</v>
      </c>
      <c r="C419" t="s">
        <v>536</v>
      </c>
      <c r="D419" t="s">
        <v>669</v>
      </c>
      <c r="E419" s="4">
        <v>42719.590494454227</v>
      </c>
    </row>
    <row r="420" spans="1:5" x14ac:dyDescent="0.3">
      <c r="A420">
        <v>1405</v>
      </c>
      <c r="B420" t="s">
        <v>350</v>
      </c>
      <c r="C420" t="s">
        <v>536</v>
      </c>
      <c r="D420" t="s">
        <v>669</v>
      </c>
      <c r="E420" s="4">
        <v>42719.590494454227</v>
      </c>
    </row>
    <row r="421" spans="1:5" x14ac:dyDescent="0.3">
      <c r="A421">
        <v>1405</v>
      </c>
      <c r="B421" t="s">
        <v>350</v>
      </c>
      <c r="C421" t="s">
        <v>536</v>
      </c>
      <c r="D421" t="s">
        <v>669</v>
      </c>
      <c r="E421" s="4">
        <v>42719.590494454227</v>
      </c>
    </row>
    <row r="422" spans="1:5" x14ac:dyDescent="0.3">
      <c r="A422">
        <v>1405</v>
      </c>
      <c r="B422" t="s">
        <v>350</v>
      </c>
      <c r="C422" t="s">
        <v>536</v>
      </c>
      <c r="D422" t="s">
        <v>670</v>
      </c>
      <c r="E422" s="4">
        <v>15902.22641753913</v>
      </c>
    </row>
    <row r="423" spans="1:5" x14ac:dyDescent="0.3">
      <c r="A423">
        <v>1405</v>
      </c>
      <c r="B423" t="s">
        <v>350</v>
      </c>
      <c r="C423" t="s">
        <v>536</v>
      </c>
      <c r="D423" t="s">
        <v>670</v>
      </c>
      <c r="E423" s="4">
        <v>15902.22641753913</v>
      </c>
    </row>
    <row r="424" spans="1:5" x14ac:dyDescent="0.3">
      <c r="A424">
        <v>1405</v>
      </c>
      <c r="B424" t="s">
        <v>350</v>
      </c>
      <c r="C424" t="s">
        <v>536</v>
      </c>
      <c r="D424" t="s">
        <v>670</v>
      </c>
      <c r="E424" s="4">
        <v>15902.22641753913</v>
      </c>
    </row>
    <row r="425" spans="1:5" x14ac:dyDescent="0.3">
      <c r="A425">
        <v>1005</v>
      </c>
      <c r="B425" t="s">
        <v>350</v>
      </c>
      <c r="C425" t="s">
        <v>560</v>
      </c>
      <c r="D425" t="s">
        <v>668</v>
      </c>
      <c r="E425" s="4">
        <v>234762.573125</v>
      </c>
    </row>
    <row r="426" spans="1:5" x14ac:dyDescent="0.3">
      <c r="A426">
        <v>1005</v>
      </c>
      <c r="B426" t="s">
        <v>350</v>
      </c>
      <c r="C426" t="s">
        <v>560</v>
      </c>
      <c r="D426" t="s">
        <v>668</v>
      </c>
      <c r="E426" s="4">
        <v>234762.573125</v>
      </c>
    </row>
    <row r="427" spans="1:5" x14ac:dyDescent="0.3">
      <c r="A427">
        <v>1005</v>
      </c>
      <c r="B427" t="s">
        <v>350</v>
      </c>
      <c r="C427" t="s">
        <v>560</v>
      </c>
      <c r="D427" t="s">
        <v>668</v>
      </c>
      <c r="E427" s="4">
        <v>234762.573125</v>
      </c>
    </row>
    <row r="428" spans="1:5" x14ac:dyDescent="0.3">
      <c r="A428">
        <v>1005</v>
      </c>
      <c r="B428" t="s">
        <v>350</v>
      </c>
      <c r="C428" t="s">
        <v>560</v>
      </c>
      <c r="D428" t="s">
        <v>669</v>
      </c>
      <c r="E428" s="4">
        <v>47182.67401041666</v>
      </c>
    </row>
    <row r="429" spans="1:5" x14ac:dyDescent="0.3">
      <c r="A429">
        <v>1005</v>
      </c>
      <c r="B429" t="s">
        <v>350</v>
      </c>
      <c r="C429" t="s">
        <v>560</v>
      </c>
      <c r="D429" t="s">
        <v>669</v>
      </c>
      <c r="E429" s="4">
        <v>47182.67401041666</v>
      </c>
    </row>
    <row r="430" spans="1:5" x14ac:dyDescent="0.3">
      <c r="A430">
        <v>1005</v>
      </c>
      <c r="B430" t="s">
        <v>350</v>
      </c>
      <c r="C430" t="s">
        <v>560</v>
      </c>
      <c r="D430" t="s">
        <v>669</v>
      </c>
      <c r="E430" s="4">
        <v>47182.67401041666</v>
      </c>
    </row>
    <row r="431" spans="1:5" x14ac:dyDescent="0.3">
      <c r="A431">
        <v>1005</v>
      </c>
      <c r="B431" t="s">
        <v>350</v>
      </c>
      <c r="C431" t="s">
        <v>560</v>
      </c>
      <c r="D431" t="s">
        <v>670</v>
      </c>
      <c r="E431" s="4">
        <v>31071.517031249998</v>
      </c>
    </row>
    <row r="432" spans="1:5" x14ac:dyDescent="0.3">
      <c r="A432">
        <v>1005</v>
      </c>
      <c r="B432" t="s">
        <v>350</v>
      </c>
      <c r="C432" t="s">
        <v>560</v>
      </c>
      <c r="D432" t="s">
        <v>670</v>
      </c>
      <c r="E432" s="4">
        <v>31071.517031249998</v>
      </c>
    </row>
    <row r="433" spans="1:5" x14ac:dyDescent="0.3">
      <c r="A433">
        <v>1005</v>
      </c>
      <c r="B433" t="s">
        <v>350</v>
      </c>
      <c r="C433" t="s">
        <v>560</v>
      </c>
      <c r="D433" t="s">
        <v>670</v>
      </c>
      <c r="E433" s="4">
        <v>31071.517031249998</v>
      </c>
    </row>
    <row r="434" spans="1:5" x14ac:dyDescent="0.3">
      <c r="A434">
        <v>703</v>
      </c>
      <c r="B434" t="s">
        <v>350</v>
      </c>
      <c r="C434" t="s">
        <v>359</v>
      </c>
      <c r="D434" t="s">
        <v>668</v>
      </c>
      <c r="E434" s="4">
        <v>176190.05071428569</v>
      </c>
    </row>
    <row r="435" spans="1:5" x14ac:dyDescent="0.3">
      <c r="A435">
        <v>703</v>
      </c>
      <c r="B435" t="s">
        <v>350</v>
      </c>
      <c r="C435" t="s">
        <v>359</v>
      </c>
      <c r="D435" t="s">
        <v>668</v>
      </c>
      <c r="E435" s="4">
        <v>176190.05071428569</v>
      </c>
    </row>
    <row r="436" spans="1:5" x14ac:dyDescent="0.3">
      <c r="A436">
        <v>703</v>
      </c>
      <c r="B436" t="s">
        <v>350</v>
      </c>
      <c r="C436" t="s">
        <v>359</v>
      </c>
      <c r="D436" t="s">
        <v>668</v>
      </c>
      <c r="E436" s="4">
        <v>176190.05071428569</v>
      </c>
    </row>
    <row r="437" spans="1:5" x14ac:dyDescent="0.3">
      <c r="A437">
        <v>703</v>
      </c>
      <c r="B437" t="s">
        <v>350</v>
      </c>
      <c r="C437" t="s">
        <v>359</v>
      </c>
      <c r="D437" t="s">
        <v>669</v>
      </c>
      <c r="E437" s="4">
        <v>0</v>
      </c>
    </row>
    <row r="438" spans="1:5" x14ac:dyDescent="0.3">
      <c r="A438">
        <v>703</v>
      </c>
      <c r="B438" t="s">
        <v>350</v>
      </c>
      <c r="C438" t="s">
        <v>359</v>
      </c>
      <c r="D438" t="s">
        <v>669</v>
      </c>
      <c r="E438" s="4">
        <v>0</v>
      </c>
    </row>
    <row r="439" spans="1:5" x14ac:dyDescent="0.3">
      <c r="A439">
        <v>703</v>
      </c>
      <c r="B439" t="s">
        <v>350</v>
      </c>
      <c r="C439" t="s">
        <v>359</v>
      </c>
      <c r="D439" t="s">
        <v>669</v>
      </c>
      <c r="E439" s="4">
        <v>0</v>
      </c>
    </row>
    <row r="440" spans="1:5" x14ac:dyDescent="0.3">
      <c r="A440">
        <v>703</v>
      </c>
      <c r="B440" t="s">
        <v>350</v>
      </c>
      <c r="C440" t="s">
        <v>359</v>
      </c>
      <c r="D440" t="s">
        <v>670</v>
      </c>
      <c r="E440" s="4">
        <v>0</v>
      </c>
    </row>
    <row r="441" spans="1:5" x14ac:dyDescent="0.3">
      <c r="A441">
        <v>703</v>
      </c>
      <c r="B441" t="s">
        <v>350</v>
      </c>
      <c r="C441" t="s">
        <v>359</v>
      </c>
      <c r="D441" t="s">
        <v>670</v>
      </c>
      <c r="E441" s="4">
        <v>0</v>
      </c>
    </row>
    <row r="442" spans="1:5" x14ac:dyDescent="0.3">
      <c r="A442">
        <v>703</v>
      </c>
      <c r="B442" t="s">
        <v>350</v>
      </c>
      <c r="C442" t="s">
        <v>359</v>
      </c>
      <c r="D442" t="s">
        <v>670</v>
      </c>
      <c r="E442" s="4">
        <v>0</v>
      </c>
    </row>
    <row r="443" spans="1:5" x14ac:dyDescent="0.3">
      <c r="A443">
        <v>1702</v>
      </c>
      <c r="B443" t="s">
        <v>350</v>
      </c>
      <c r="C443" t="s">
        <v>421</v>
      </c>
      <c r="D443" t="s">
        <v>668</v>
      </c>
      <c r="E443" s="4">
        <v>407149.86</v>
      </c>
    </row>
    <row r="444" spans="1:5" x14ac:dyDescent="0.3">
      <c r="A444">
        <v>1702</v>
      </c>
      <c r="B444" t="s">
        <v>350</v>
      </c>
      <c r="C444" t="s">
        <v>421</v>
      </c>
      <c r="D444" t="s">
        <v>668</v>
      </c>
      <c r="E444" s="4">
        <v>407149.86</v>
      </c>
    </row>
    <row r="445" spans="1:5" x14ac:dyDescent="0.3">
      <c r="A445">
        <v>1702</v>
      </c>
      <c r="B445" t="s">
        <v>350</v>
      </c>
      <c r="C445" t="s">
        <v>421</v>
      </c>
      <c r="D445" t="s">
        <v>668</v>
      </c>
      <c r="E445" s="4">
        <v>407149.86</v>
      </c>
    </row>
    <row r="446" spans="1:5" x14ac:dyDescent="0.3">
      <c r="A446">
        <v>1702</v>
      </c>
      <c r="B446" t="s">
        <v>350</v>
      </c>
      <c r="C446" t="s">
        <v>421</v>
      </c>
      <c r="D446" t="s">
        <v>669</v>
      </c>
      <c r="E446" s="4">
        <v>0</v>
      </c>
    </row>
    <row r="447" spans="1:5" x14ac:dyDescent="0.3">
      <c r="A447">
        <v>1702</v>
      </c>
      <c r="B447" t="s">
        <v>350</v>
      </c>
      <c r="C447" t="s">
        <v>421</v>
      </c>
      <c r="D447" t="s">
        <v>669</v>
      </c>
      <c r="E447" s="4">
        <v>0</v>
      </c>
    </row>
    <row r="448" spans="1:5" x14ac:dyDescent="0.3">
      <c r="A448">
        <v>1702</v>
      </c>
      <c r="B448" t="s">
        <v>350</v>
      </c>
      <c r="C448" t="s">
        <v>421</v>
      </c>
      <c r="D448" t="s">
        <v>669</v>
      </c>
      <c r="E448" s="4">
        <v>0</v>
      </c>
    </row>
    <row r="449" spans="1:5" x14ac:dyDescent="0.3">
      <c r="A449">
        <v>1702</v>
      </c>
      <c r="B449" t="s">
        <v>350</v>
      </c>
      <c r="C449" t="s">
        <v>421</v>
      </c>
      <c r="D449" t="s">
        <v>670</v>
      </c>
      <c r="E449" s="4">
        <v>0</v>
      </c>
    </row>
    <row r="450" spans="1:5" x14ac:dyDescent="0.3">
      <c r="A450">
        <v>1702</v>
      </c>
      <c r="B450" t="s">
        <v>350</v>
      </c>
      <c r="C450" t="s">
        <v>421</v>
      </c>
      <c r="D450" t="s">
        <v>670</v>
      </c>
      <c r="E450" s="4">
        <v>0</v>
      </c>
    </row>
    <row r="451" spans="1:5" x14ac:dyDescent="0.3">
      <c r="A451">
        <v>1702</v>
      </c>
      <c r="B451" t="s">
        <v>350</v>
      </c>
      <c r="C451" t="s">
        <v>421</v>
      </c>
      <c r="D451" t="s">
        <v>670</v>
      </c>
      <c r="E451" s="4">
        <v>0</v>
      </c>
    </row>
    <row r="452" spans="1:5" x14ac:dyDescent="0.3">
      <c r="A452">
        <v>303</v>
      </c>
      <c r="B452" t="s">
        <v>350</v>
      </c>
      <c r="C452" t="s">
        <v>463</v>
      </c>
      <c r="D452" t="s">
        <v>668</v>
      </c>
      <c r="E452" s="4">
        <v>653990.75655883353</v>
      </c>
    </row>
    <row r="453" spans="1:5" x14ac:dyDescent="0.3">
      <c r="A453">
        <v>303</v>
      </c>
      <c r="B453" t="s">
        <v>350</v>
      </c>
      <c r="C453" t="s">
        <v>463</v>
      </c>
      <c r="D453" t="s">
        <v>668</v>
      </c>
      <c r="E453" s="4">
        <v>653990.75655883353</v>
      </c>
    </row>
    <row r="454" spans="1:5" x14ac:dyDescent="0.3">
      <c r="A454">
        <v>303</v>
      </c>
      <c r="B454" t="s">
        <v>350</v>
      </c>
      <c r="C454" t="s">
        <v>463</v>
      </c>
      <c r="D454" t="s">
        <v>668</v>
      </c>
      <c r="E454" s="4">
        <v>653990.75655883353</v>
      </c>
    </row>
    <row r="455" spans="1:5" x14ac:dyDescent="0.3">
      <c r="A455">
        <v>303</v>
      </c>
      <c r="B455" t="s">
        <v>350</v>
      </c>
      <c r="C455" t="s">
        <v>463</v>
      </c>
      <c r="D455" t="s">
        <v>669</v>
      </c>
      <c r="E455" s="4">
        <v>193972.34226637182</v>
      </c>
    </row>
    <row r="456" spans="1:5" x14ac:dyDescent="0.3">
      <c r="A456">
        <v>303</v>
      </c>
      <c r="B456" t="s">
        <v>350</v>
      </c>
      <c r="C456" t="s">
        <v>463</v>
      </c>
      <c r="D456" t="s">
        <v>669</v>
      </c>
      <c r="E456" s="4">
        <v>193972.34226637182</v>
      </c>
    </row>
    <row r="457" spans="1:5" x14ac:dyDescent="0.3">
      <c r="A457">
        <v>303</v>
      </c>
      <c r="B457" t="s">
        <v>350</v>
      </c>
      <c r="C457" t="s">
        <v>463</v>
      </c>
      <c r="D457" t="s">
        <v>669</v>
      </c>
      <c r="E457" s="4">
        <v>193972.34226637182</v>
      </c>
    </row>
    <row r="458" spans="1:5" x14ac:dyDescent="0.3">
      <c r="A458">
        <v>303</v>
      </c>
      <c r="B458" t="s">
        <v>350</v>
      </c>
      <c r="C458" t="s">
        <v>463</v>
      </c>
      <c r="D458" t="s">
        <v>670</v>
      </c>
      <c r="E458" s="4">
        <v>80882.741174794777</v>
      </c>
    </row>
    <row r="459" spans="1:5" x14ac:dyDescent="0.3">
      <c r="A459">
        <v>303</v>
      </c>
      <c r="B459" t="s">
        <v>350</v>
      </c>
      <c r="C459" t="s">
        <v>463</v>
      </c>
      <c r="D459" t="s">
        <v>670</v>
      </c>
      <c r="E459" s="4">
        <v>80882.741174794777</v>
      </c>
    </row>
    <row r="460" spans="1:5" x14ac:dyDescent="0.3">
      <c r="A460">
        <v>303</v>
      </c>
      <c r="B460" t="s">
        <v>350</v>
      </c>
      <c r="C460" t="s">
        <v>463</v>
      </c>
      <c r="D460" t="s">
        <v>670</v>
      </c>
      <c r="E460" s="4">
        <v>80882.741174794777</v>
      </c>
    </row>
    <row r="461" spans="1:5" x14ac:dyDescent="0.3">
      <c r="A461">
        <v>402</v>
      </c>
      <c r="B461" t="s">
        <v>350</v>
      </c>
      <c r="C461" t="s">
        <v>515</v>
      </c>
      <c r="D461" t="s">
        <v>668</v>
      </c>
      <c r="E461" s="4">
        <v>524315.67457843514</v>
      </c>
    </row>
    <row r="462" spans="1:5" x14ac:dyDescent="0.3">
      <c r="A462">
        <v>402</v>
      </c>
      <c r="B462" t="s">
        <v>350</v>
      </c>
      <c r="C462" t="s">
        <v>515</v>
      </c>
      <c r="D462" t="s">
        <v>668</v>
      </c>
      <c r="E462" s="4">
        <v>524315.67457843514</v>
      </c>
    </row>
    <row r="463" spans="1:5" x14ac:dyDescent="0.3">
      <c r="A463">
        <v>402</v>
      </c>
      <c r="B463" t="s">
        <v>350</v>
      </c>
      <c r="C463" t="s">
        <v>515</v>
      </c>
      <c r="D463" t="s">
        <v>668</v>
      </c>
      <c r="E463" s="4">
        <v>524315.67457843514</v>
      </c>
    </row>
    <row r="464" spans="1:5" x14ac:dyDescent="0.3">
      <c r="A464">
        <v>402</v>
      </c>
      <c r="B464" t="s">
        <v>350</v>
      </c>
      <c r="C464" t="s">
        <v>515</v>
      </c>
      <c r="D464" t="s">
        <v>669</v>
      </c>
      <c r="E464" s="4">
        <v>153576.75077297434</v>
      </c>
    </row>
    <row r="465" spans="1:5" x14ac:dyDescent="0.3">
      <c r="A465">
        <v>402</v>
      </c>
      <c r="B465" t="s">
        <v>350</v>
      </c>
      <c r="C465" t="s">
        <v>515</v>
      </c>
      <c r="D465" t="s">
        <v>669</v>
      </c>
      <c r="E465" s="4">
        <v>153576.75077297434</v>
      </c>
    </row>
    <row r="466" spans="1:5" x14ac:dyDescent="0.3">
      <c r="A466">
        <v>402</v>
      </c>
      <c r="B466" t="s">
        <v>350</v>
      </c>
      <c r="C466" t="s">
        <v>515</v>
      </c>
      <c r="D466" t="s">
        <v>669</v>
      </c>
      <c r="E466" s="4">
        <v>153576.75077297434</v>
      </c>
    </row>
    <row r="467" spans="1:5" x14ac:dyDescent="0.3">
      <c r="A467">
        <v>402</v>
      </c>
      <c r="B467" t="s">
        <v>350</v>
      </c>
      <c r="C467" t="s">
        <v>515</v>
      </c>
      <c r="D467" t="s">
        <v>670</v>
      </c>
      <c r="E467" s="4">
        <v>64852.90575970168</v>
      </c>
    </row>
    <row r="468" spans="1:5" x14ac:dyDescent="0.3">
      <c r="A468">
        <v>402</v>
      </c>
      <c r="B468" t="s">
        <v>350</v>
      </c>
      <c r="C468" t="s">
        <v>515</v>
      </c>
      <c r="D468" t="s">
        <v>670</v>
      </c>
      <c r="E468" s="4">
        <v>64852.90575970168</v>
      </c>
    </row>
    <row r="469" spans="1:5" x14ac:dyDescent="0.3">
      <c r="A469">
        <v>402</v>
      </c>
      <c r="B469" t="s">
        <v>350</v>
      </c>
      <c r="C469" t="s">
        <v>515</v>
      </c>
      <c r="D469" t="s">
        <v>670</v>
      </c>
      <c r="E469" s="4">
        <v>64852.90575970168</v>
      </c>
    </row>
    <row r="470" spans="1:5" x14ac:dyDescent="0.3">
      <c r="A470">
        <v>304</v>
      </c>
      <c r="B470" t="s">
        <v>350</v>
      </c>
      <c r="C470" t="s">
        <v>464</v>
      </c>
      <c r="D470" t="s">
        <v>668</v>
      </c>
      <c r="E470" s="4">
        <v>410709.66970766132</v>
      </c>
    </row>
    <row r="471" spans="1:5" x14ac:dyDescent="0.3">
      <c r="A471">
        <v>304</v>
      </c>
      <c r="B471" t="s">
        <v>350</v>
      </c>
      <c r="C471" t="s">
        <v>464</v>
      </c>
      <c r="D471" t="s">
        <v>668</v>
      </c>
      <c r="E471" s="4">
        <v>410709.66970766132</v>
      </c>
    </row>
    <row r="472" spans="1:5" x14ac:dyDescent="0.3">
      <c r="A472">
        <v>304</v>
      </c>
      <c r="B472" t="s">
        <v>350</v>
      </c>
      <c r="C472" t="s">
        <v>464</v>
      </c>
      <c r="D472" t="s">
        <v>668</v>
      </c>
      <c r="E472" s="4">
        <v>410709.66970766132</v>
      </c>
    </row>
    <row r="473" spans="1:5" x14ac:dyDescent="0.3">
      <c r="A473">
        <v>304</v>
      </c>
      <c r="B473" t="s">
        <v>350</v>
      </c>
      <c r="C473" t="s">
        <v>464</v>
      </c>
      <c r="D473" t="s">
        <v>669</v>
      </c>
      <c r="E473" s="4">
        <v>93850.629889112912</v>
      </c>
    </row>
    <row r="474" spans="1:5" x14ac:dyDescent="0.3">
      <c r="A474">
        <v>304</v>
      </c>
      <c r="B474" t="s">
        <v>350</v>
      </c>
      <c r="C474" t="s">
        <v>464</v>
      </c>
      <c r="D474" t="s">
        <v>669</v>
      </c>
      <c r="E474" s="4">
        <v>93850.629889112912</v>
      </c>
    </row>
    <row r="475" spans="1:5" x14ac:dyDescent="0.3">
      <c r="A475">
        <v>304</v>
      </c>
      <c r="B475" t="s">
        <v>350</v>
      </c>
      <c r="C475" t="s">
        <v>464</v>
      </c>
      <c r="D475" t="s">
        <v>669</v>
      </c>
      <c r="E475" s="4">
        <v>93850.629889112912</v>
      </c>
    </row>
    <row r="476" spans="1:5" x14ac:dyDescent="0.3">
      <c r="A476">
        <v>304</v>
      </c>
      <c r="B476" t="s">
        <v>350</v>
      </c>
      <c r="C476" t="s">
        <v>464</v>
      </c>
      <c r="D476" t="s">
        <v>670</v>
      </c>
      <c r="E476" s="4">
        <v>56732.856653225812</v>
      </c>
    </row>
    <row r="477" spans="1:5" x14ac:dyDescent="0.3">
      <c r="A477">
        <v>304</v>
      </c>
      <c r="B477" t="s">
        <v>350</v>
      </c>
      <c r="C477" t="s">
        <v>464</v>
      </c>
      <c r="D477" t="s">
        <v>670</v>
      </c>
      <c r="E477" s="4">
        <v>56732.856653225812</v>
      </c>
    </row>
    <row r="478" spans="1:5" x14ac:dyDescent="0.3">
      <c r="A478">
        <v>304</v>
      </c>
      <c r="B478" t="s">
        <v>350</v>
      </c>
      <c r="C478" t="s">
        <v>464</v>
      </c>
      <c r="D478" t="s">
        <v>670</v>
      </c>
      <c r="E478" s="4">
        <v>56732.856653225812</v>
      </c>
    </row>
    <row r="479" spans="1:5" x14ac:dyDescent="0.3">
      <c r="A479">
        <v>1104</v>
      </c>
      <c r="B479" t="s">
        <v>350</v>
      </c>
      <c r="C479" t="s">
        <v>561</v>
      </c>
      <c r="D479" t="s">
        <v>668</v>
      </c>
      <c r="E479" s="4">
        <v>259212.36310857869</v>
      </c>
    </row>
    <row r="480" spans="1:5" x14ac:dyDescent="0.3">
      <c r="A480">
        <v>1104</v>
      </c>
      <c r="B480" t="s">
        <v>350</v>
      </c>
      <c r="C480" t="s">
        <v>561</v>
      </c>
      <c r="D480" t="s">
        <v>668</v>
      </c>
      <c r="E480" s="4">
        <v>259212.36310857869</v>
      </c>
    </row>
    <row r="481" spans="1:5" x14ac:dyDescent="0.3">
      <c r="A481">
        <v>1104</v>
      </c>
      <c r="B481" t="s">
        <v>350</v>
      </c>
      <c r="C481" t="s">
        <v>561</v>
      </c>
      <c r="D481" t="s">
        <v>668</v>
      </c>
      <c r="E481" s="4">
        <v>259212.36310857869</v>
      </c>
    </row>
    <row r="482" spans="1:5" x14ac:dyDescent="0.3">
      <c r="A482">
        <v>1104</v>
      </c>
      <c r="B482" t="s">
        <v>350</v>
      </c>
      <c r="C482" t="s">
        <v>561</v>
      </c>
      <c r="D482" t="s">
        <v>669</v>
      </c>
      <c r="E482" s="4">
        <v>45183.806413421975</v>
      </c>
    </row>
    <row r="483" spans="1:5" x14ac:dyDescent="0.3">
      <c r="A483">
        <v>1104</v>
      </c>
      <c r="B483" t="s">
        <v>350</v>
      </c>
      <c r="C483" t="s">
        <v>561</v>
      </c>
      <c r="D483" t="s">
        <v>669</v>
      </c>
      <c r="E483" s="4">
        <v>45183.806413421975</v>
      </c>
    </row>
    <row r="484" spans="1:5" x14ac:dyDescent="0.3">
      <c r="A484">
        <v>1104</v>
      </c>
      <c r="B484" t="s">
        <v>350</v>
      </c>
      <c r="C484" t="s">
        <v>561</v>
      </c>
      <c r="D484" t="s">
        <v>669</v>
      </c>
      <c r="E484" s="4">
        <v>45183.806413421975</v>
      </c>
    </row>
    <row r="485" spans="1:5" x14ac:dyDescent="0.3">
      <c r="A485">
        <v>1104</v>
      </c>
      <c r="B485" t="s">
        <v>350</v>
      </c>
      <c r="C485" t="s">
        <v>561</v>
      </c>
      <c r="D485" t="s">
        <v>670</v>
      </c>
      <c r="E485" s="4">
        <v>8620.5946446660346</v>
      </c>
    </row>
    <row r="486" spans="1:5" x14ac:dyDescent="0.3">
      <c r="A486">
        <v>1104</v>
      </c>
      <c r="B486" t="s">
        <v>350</v>
      </c>
      <c r="C486" t="s">
        <v>561</v>
      </c>
      <c r="D486" t="s">
        <v>670</v>
      </c>
      <c r="E486" s="4">
        <v>8620.5946446660346</v>
      </c>
    </row>
    <row r="487" spans="1:5" x14ac:dyDescent="0.3">
      <c r="A487">
        <v>1104</v>
      </c>
      <c r="B487" t="s">
        <v>350</v>
      </c>
      <c r="C487" t="s">
        <v>561</v>
      </c>
      <c r="D487" t="s">
        <v>670</v>
      </c>
      <c r="E487" s="4">
        <v>8620.5946446660346</v>
      </c>
    </row>
    <row r="488" spans="1:5" x14ac:dyDescent="0.3">
      <c r="A488">
        <v>1006</v>
      </c>
      <c r="B488" t="s">
        <v>350</v>
      </c>
      <c r="C488" t="s">
        <v>562</v>
      </c>
      <c r="D488" t="s">
        <v>668</v>
      </c>
      <c r="E488" s="4">
        <v>211177.32668848653</v>
      </c>
    </row>
    <row r="489" spans="1:5" x14ac:dyDescent="0.3">
      <c r="A489">
        <v>1006</v>
      </c>
      <c r="B489" t="s">
        <v>350</v>
      </c>
      <c r="C489" t="s">
        <v>562</v>
      </c>
      <c r="D489" t="s">
        <v>668</v>
      </c>
      <c r="E489" s="4">
        <v>211177.32668848653</v>
      </c>
    </row>
    <row r="490" spans="1:5" x14ac:dyDescent="0.3">
      <c r="A490">
        <v>1006</v>
      </c>
      <c r="B490" t="s">
        <v>350</v>
      </c>
      <c r="C490" t="s">
        <v>562</v>
      </c>
      <c r="D490" t="s">
        <v>668</v>
      </c>
      <c r="E490" s="4">
        <v>211177.32668848653</v>
      </c>
    </row>
    <row r="491" spans="1:5" x14ac:dyDescent="0.3">
      <c r="A491">
        <v>1006</v>
      </c>
      <c r="B491" t="s">
        <v>350</v>
      </c>
      <c r="C491" t="s">
        <v>562</v>
      </c>
      <c r="D491" t="s">
        <v>669</v>
      </c>
      <c r="E491" s="4">
        <v>55061.305451601664</v>
      </c>
    </row>
    <row r="492" spans="1:5" x14ac:dyDescent="0.3">
      <c r="A492">
        <v>1006</v>
      </c>
      <c r="B492" t="s">
        <v>350</v>
      </c>
      <c r="C492" t="s">
        <v>562</v>
      </c>
      <c r="D492" t="s">
        <v>669</v>
      </c>
      <c r="E492" s="4">
        <v>55061.305451601664</v>
      </c>
    </row>
    <row r="493" spans="1:5" x14ac:dyDescent="0.3">
      <c r="A493">
        <v>1006</v>
      </c>
      <c r="B493" t="s">
        <v>350</v>
      </c>
      <c r="C493" t="s">
        <v>562</v>
      </c>
      <c r="D493" t="s">
        <v>669</v>
      </c>
      <c r="E493" s="4">
        <v>55061.305451601664</v>
      </c>
    </row>
    <row r="494" spans="1:5" x14ac:dyDescent="0.3">
      <c r="A494">
        <v>1006</v>
      </c>
      <c r="B494" t="s">
        <v>350</v>
      </c>
      <c r="C494" t="s">
        <v>562</v>
      </c>
      <c r="D494" t="s">
        <v>670</v>
      </c>
      <c r="E494" s="4">
        <v>46778.132026578452</v>
      </c>
    </row>
    <row r="495" spans="1:5" x14ac:dyDescent="0.3">
      <c r="A495">
        <v>1006</v>
      </c>
      <c r="B495" t="s">
        <v>350</v>
      </c>
      <c r="C495" t="s">
        <v>562</v>
      </c>
      <c r="D495" t="s">
        <v>670</v>
      </c>
      <c r="E495" s="4">
        <v>46778.132026578452</v>
      </c>
    </row>
    <row r="496" spans="1:5" x14ac:dyDescent="0.3">
      <c r="A496">
        <v>1006</v>
      </c>
      <c r="B496" t="s">
        <v>350</v>
      </c>
      <c r="C496" t="s">
        <v>562</v>
      </c>
      <c r="D496" t="s">
        <v>670</v>
      </c>
      <c r="E496" s="4">
        <v>46778.132026578452</v>
      </c>
    </row>
    <row r="497" spans="1:5" x14ac:dyDescent="0.3">
      <c r="A497">
        <v>1602</v>
      </c>
      <c r="B497" t="s">
        <v>350</v>
      </c>
      <c r="C497" t="s">
        <v>412</v>
      </c>
      <c r="D497" t="s">
        <v>668</v>
      </c>
      <c r="E497" s="4">
        <v>197796.68184397632</v>
      </c>
    </row>
    <row r="498" spans="1:5" x14ac:dyDescent="0.3">
      <c r="A498">
        <v>1602</v>
      </c>
      <c r="B498" t="s">
        <v>350</v>
      </c>
      <c r="C498" t="s">
        <v>412</v>
      </c>
      <c r="D498" t="s">
        <v>668</v>
      </c>
      <c r="E498" s="4">
        <v>197796.68184397632</v>
      </c>
    </row>
    <row r="499" spans="1:5" x14ac:dyDescent="0.3">
      <c r="A499">
        <v>1602</v>
      </c>
      <c r="B499" t="s">
        <v>350</v>
      </c>
      <c r="C499" t="s">
        <v>412</v>
      </c>
      <c r="D499" t="s">
        <v>668</v>
      </c>
      <c r="E499" s="4">
        <v>197796.68184397632</v>
      </c>
    </row>
    <row r="500" spans="1:5" x14ac:dyDescent="0.3">
      <c r="A500">
        <v>1602</v>
      </c>
      <c r="B500" t="s">
        <v>350</v>
      </c>
      <c r="C500" t="s">
        <v>412</v>
      </c>
      <c r="D500" t="s">
        <v>669</v>
      </c>
      <c r="E500" s="4">
        <v>51694.776904542465</v>
      </c>
    </row>
    <row r="501" spans="1:5" x14ac:dyDescent="0.3">
      <c r="A501">
        <v>1602</v>
      </c>
      <c r="B501" t="s">
        <v>350</v>
      </c>
      <c r="C501" t="s">
        <v>412</v>
      </c>
      <c r="D501" t="s">
        <v>669</v>
      </c>
      <c r="E501" s="4">
        <v>51694.776904542465</v>
      </c>
    </row>
    <row r="502" spans="1:5" x14ac:dyDescent="0.3">
      <c r="A502">
        <v>1602</v>
      </c>
      <c r="B502" t="s">
        <v>350</v>
      </c>
      <c r="C502" t="s">
        <v>412</v>
      </c>
      <c r="D502" t="s">
        <v>669</v>
      </c>
      <c r="E502" s="4">
        <v>51694.776904542465</v>
      </c>
    </row>
    <row r="503" spans="1:5" x14ac:dyDescent="0.3">
      <c r="A503">
        <v>1602</v>
      </c>
      <c r="B503" t="s">
        <v>350</v>
      </c>
      <c r="C503" t="s">
        <v>412</v>
      </c>
      <c r="D503" t="s">
        <v>670</v>
      </c>
      <c r="E503" s="4">
        <v>28963.740251481238</v>
      </c>
    </row>
    <row r="504" spans="1:5" x14ac:dyDescent="0.3">
      <c r="A504">
        <v>1602</v>
      </c>
      <c r="B504" t="s">
        <v>350</v>
      </c>
      <c r="C504" t="s">
        <v>412</v>
      </c>
      <c r="D504" t="s">
        <v>670</v>
      </c>
      <c r="E504" s="4">
        <v>28963.740251481238</v>
      </c>
    </row>
    <row r="505" spans="1:5" x14ac:dyDescent="0.3">
      <c r="A505">
        <v>1602</v>
      </c>
      <c r="B505" t="s">
        <v>350</v>
      </c>
      <c r="C505" t="s">
        <v>412</v>
      </c>
      <c r="D505" t="s">
        <v>670</v>
      </c>
      <c r="E505" s="4">
        <v>28963.740251481238</v>
      </c>
    </row>
    <row r="506" spans="1:5" x14ac:dyDescent="0.3">
      <c r="A506">
        <v>1204</v>
      </c>
      <c r="B506" t="s">
        <v>350</v>
      </c>
      <c r="C506" t="s">
        <v>397</v>
      </c>
      <c r="D506" t="s">
        <v>668</v>
      </c>
      <c r="E506" s="4">
        <v>24883.333815789472</v>
      </c>
    </row>
    <row r="507" spans="1:5" x14ac:dyDescent="0.3">
      <c r="A507">
        <v>1204</v>
      </c>
      <c r="B507" t="s">
        <v>350</v>
      </c>
      <c r="C507" t="s">
        <v>397</v>
      </c>
      <c r="D507" t="s">
        <v>668</v>
      </c>
      <c r="E507" s="4">
        <v>24883.333815789472</v>
      </c>
    </row>
    <row r="508" spans="1:5" x14ac:dyDescent="0.3">
      <c r="A508">
        <v>1204</v>
      </c>
      <c r="B508" t="s">
        <v>350</v>
      </c>
      <c r="C508" t="s">
        <v>397</v>
      </c>
      <c r="D508" t="s">
        <v>668</v>
      </c>
      <c r="E508" s="4">
        <v>24883.333815789472</v>
      </c>
    </row>
    <row r="509" spans="1:5" x14ac:dyDescent="0.3">
      <c r="A509">
        <v>1204</v>
      </c>
      <c r="B509" t="s">
        <v>350</v>
      </c>
      <c r="C509" t="s">
        <v>397</v>
      </c>
      <c r="D509" t="s">
        <v>669</v>
      </c>
      <c r="E509" s="4">
        <v>3921.5231296992479</v>
      </c>
    </row>
    <row r="510" spans="1:5" x14ac:dyDescent="0.3">
      <c r="A510">
        <v>1204</v>
      </c>
      <c r="B510" t="s">
        <v>350</v>
      </c>
      <c r="C510" t="s">
        <v>397</v>
      </c>
      <c r="D510" t="s">
        <v>669</v>
      </c>
      <c r="E510" s="4">
        <v>3921.5231296992479</v>
      </c>
    </row>
    <row r="511" spans="1:5" x14ac:dyDescent="0.3">
      <c r="A511">
        <v>1204</v>
      </c>
      <c r="B511" t="s">
        <v>350</v>
      </c>
      <c r="C511" t="s">
        <v>397</v>
      </c>
      <c r="D511" t="s">
        <v>669</v>
      </c>
      <c r="E511" s="4">
        <v>3921.5231296992479</v>
      </c>
    </row>
    <row r="512" spans="1:5" x14ac:dyDescent="0.3">
      <c r="A512">
        <v>1204</v>
      </c>
      <c r="B512" t="s">
        <v>350</v>
      </c>
      <c r="C512" t="s">
        <v>397</v>
      </c>
      <c r="D512" t="s">
        <v>670</v>
      </c>
      <c r="E512" s="4">
        <v>1213.133054511278</v>
      </c>
    </row>
    <row r="513" spans="1:5" x14ac:dyDescent="0.3">
      <c r="A513">
        <v>1204</v>
      </c>
      <c r="B513" t="s">
        <v>350</v>
      </c>
      <c r="C513" t="s">
        <v>397</v>
      </c>
      <c r="D513" t="s">
        <v>670</v>
      </c>
      <c r="E513" s="4">
        <v>1213.133054511278</v>
      </c>
    </row>
    <row r="514" spans="1:5" x14ac:dyDescent="0.3">
      <c r="A514">
        <v>1204</v>
      </c>
      <c r="B514" t="s">
        <v>350</v>
      </c>
      <c r="C514" t="s">
        <v>397</v>
      </c>
      <c r="D514" t="s">
        <v>670</v>
      </c>
      <c r="E514" s="4">
        <v>1213.133054511278</v>
      </c>
    </row>
    <row r="515" spans="1:5" x14ac:dyDescent="0.3">
      <c r="A515">
        <v>602</v>
      </c>
      <c r="B515" t="s">
        <v>350</v>
      </c>
      <c r="C515" t="s">
        <v>581</v>
      </c>
      <c r="D515" t="s">
        <v>668</v>
      </c>
      <c r="E515" s="4">
        <v>248325.16398844193</v>
      </c>
    </row>
    <row r="516" spans="1:5" x14ac:dyDescent="0.3">
      <c r="A516">
        <v>602</v>
      </c>
      <c r="B516" t="s">
        <v>350</v>
      </c>
      <c r="C516" t="s">
        <v>581</v>
      </c>
      <c r="D516" t="s">
        <v>668</v>
      </c>
      <c r="E516" s="4">
        <v>248325.16398844193</v>
      </c>
    </row>
    <row r="517" spans="1:5" x14ac:dyDescent="0.3">
      <c r="A517">
        <v>602</v>
      </c>
      <c r="B517" t="s">
        <v>350</v>
      </c>
      <c r="C517" t="s">
        <v>581</v>
      </c>
      <c r="D517" t="s">
        <v>668</v>
      </c>
      <c r="E517" s="4">
        <v>248325.16398844193</v>
      </c>
    </row>
    <row r="518" spans="1:5" x14ac:dyDescent="0.3">
      <c r="A518">
        <v>602</v>
      </c>
      <c r="B518" t="s">
        <v>350</v>
      </c>
      <c r="C518" t="s">
        <v>581</v>
      </c>
      <c r="D518" t="s">
        <v>669</v>
      </c>
      <c r="E518" s="4">
        <v>52940.487414713847</v>
      </c>
    </row>
    <row r="519" spans="1:5" x14ac:dyDescent="0.3">
      <c r="A519">
        <v>602</v>
      </c>
      <c r="B519" t="s">
        <v>350</v>
      </c>
      <c r="C519" t="s">
        <v>581</v>
      </c>
      <c r="D519" t="s">
        <v>669</v>
      </c>
      <c r="E519" s="4">
        <v>52940.487414713847</v>
      </c>
    </row>
    <row r="520" spans="1:5" x14ac:dyDescent="0.3">
      <c r="A520">
        <v>602</v>
      </c>
      <c r="B520" t="s">
        <v>350</v>
      </c>
      <c r="C520" t="s">
        <v>581</v>
      </c>
      <c r="D520" t="s">
        <v>669</v>
      </c>
      <c r="E520" s="4">
        <v>52940.487414713847</v>
      </c>
    </row>
    <row r="521" spans="1:5" x14ac:dyDescent="0.3">
      <c r="A521">
        <v>602</v>
      </c>
      <c r="B521" t="s">
        <v>350</v>
      </c>
      <c r="C521" t="s">
        <v>581</v>
      </c>
      <c r="D521" t="s">
        <v>670</v>
      </c>
      <c r="E521" s="4">
        <v>29993.26175473896</v>
      </c>
    </row>
    <row r="522" spans="1:5" x14ac:dyDescent="0.3">
      <c r="A522">
        <v>602</v>
      </c>
      <c r="B522" t="s">
        <v>350</v>
      </c>
      <c r="C522" t="s">
        <v>581</v>
      </c>
      <c r="D522" t="s">
        <v>670</v>
      </c>
      <c r="E522" s="4">
        <v>29993.26175473896</v>
      </c>
    </row>
    <row r="523" spans="1:5" x14ac:dyDescent="0.3">
      <c r="A523">
        <v>602</v>
      </c>
      <c r="B523" t="s">
        <v>350</v>
      </c>
      <c r="C523" t="s">
        <v>581</v>
      </c>
      <c r="D523" t="s">
        <v>670</v>
      </c>
      <c r="E523" s="4">
        <v>29993.26175473896</v>
      </c>
    </row>
    <row r="524" spans="1:5" x14ac:dyDescent="0.3">
      <c r="A524">
        <v>403</v>
      </c>
      <c r="B524" t="s">
        <v>350</v>
      </c>
      <c r="C524" t="s">
        <v>516</v>
      </c>
      <c r="D524" t="s">
        <v>668</v>
      </c>
      <c r="E524" s="4">
        <v>234534.69009960158</v>
      </c>
    </row>
    <row r="525" spans="1:5" x14ac:dyDescent="0.3">
      <c r="A525">
        <v>403</v>
      </c>
      <c r="B525" t="s">
        <v>350</v>
      </c>
      <c r="C525" t="s">
        <v>516</v>
      </c>
      <c r="D525" t="s">
        <v>668</v>
      </c>
      <c r="E525" s="4">
        <v>234534.69009960158</v>
      </c>
    </row>
    <row r="526" spans="1:5" x14ac:dyDescent="0.3">
      <c r="A526">
        <v>403</v>
      </c>
      <c r="B526" t="s">
        <v>350</v>
      </c>
      <c r="C526" t="s">
        <v>516</v>
      </c>
      <c r="D526" t="s">
        <v>668</v>
      </c>
      <c r="E526" s="4">
        <v>234534.69009960158</v>
      </c>
    </row>
    <row r="527" spans="1:5" x14ac:dyDescent="0.3">
      <c r="A527">
        <v>403</v>
      </c>
      <c r="B527" t="s">
        <v>350</v>
      </c>
      <c r="C527" t="s">
        <v>516</v>
      </c>
      <c r="D527" t="s">
        <v>669</v>
      </c>
      <c r="E527" s="4">
        <v>43317.752788844613</v>
      </c>
    </row>
    <row r="528" spans="1:5" x14ac:dyDescent="0.3">
      <c r="A528">
        <v>403</v>
      </c>
      <c r="B528" t="s">
        <v>350</v>
      </c>
      <c r="C528" t="s">
        <v>516</v>
      </c>
      <c r="D528" t="s">
        <v>669</v>
      </c>
      <c r="E528" s="4">
        <v>43317.752788844613</v>
      </c>
    </row>
    <row r="529" spans="1:5" x14ac:dyDescent="0.3">
      <c r="A529">
        <v>403</v>
      </c>
      <c r="B529" t="s">
        <v>350</v>
      </c>
      <c r="C529" t="s">
        <v>516</v>
      </c>
      <c r="D529" t="s">
        <v>669</v>
      </c>
      <c r="E529" s="4">
        <v>43317.752788844613</v>
      </c>
    </row>
    <row r="530" spans="1:5" x14ac:dyDescent="0.3">
      <c r="A530">
        <v>403</v>
      </c>
      <c r="B530" t="s">
        <v>350</v>
      </c>
      <c r="C530" t="s">
        <v>516</v>
      </c>
      <c r="D530" t="s">
        <v>670</v>
      </c>
      <c r="E530" s="4">
        <v>32797.727111553781</v>
      </c>
    </row>
    <row r="531" spans="1:5" x14ac:dyDescent="0.3">
      <c r="A531">
        <v>403</v>
      </c>
      <c r="B531" t="s">
        <v>350</v>
      </c>
      <c r="C531" t="s">
        <v>516</v>
      </c>
      <c r="D531" t="s">
        <v>670</v>
      </c>
      <c r="E531" s="4">
        <v>32797.727111553781</v>
      </c>
    </row>
    <row r="532" spans="1:5" x14ac:dyDescent="0.3">
      <c r="A532">
        <v>403</v>
      </c>
      <c r="B532" t="s">
        <v>350</v>
      </c>
      <c r="C532" t="s">
        <v>516</v>
      </c>
      <c r="D532" t="s">
        <v>670</v>
      </c>
      <c r="E532" s="4">
        <v>32797.727111553781</v>
      </c>
    </row>
    <row r="533" spans="1:5" x14ac:dyDescent="0.3">
      <c r="A533">
        <v>1802</v>
      </c>
      <c r="B533" t="s">
        <v>350</v>
      </c>
      <c r="C533" t="s">
        <v>627</v>
      </c>
      <c r="D533" t="s">
        <v>668</v>
      </c>
      <c r="E533" s="4">
        <v>269067.80622669047</v>
      </c>
    </row>
    <row r="534" spans="1:5" x14ac:dyDescent="0.3">
      <c r="A534">
        <v>1802</v>
      </c>
      <c r="B534" t="s">
        <v>350</v>
      </c>
      <c r="C534" t="s">
        <v>627</v>
      </c>
      <c r="D534" t="s">
        <v>668</v>
      </c>
      <c r="E534" s="4">
        <v>269067.80622669047</v>
      </c>
    </row>
    <row r="535" spans="1:5" x14ac:dyDescent="0.3">
      <c r="A535">
        <v>1802</v>
      </c>
      <c r="B535" t="s">
        <v>350</v>
      </c>
      <c r="C535" t="s">
        <v>627</v>
      </c>
      <c r="D535" t="s">
        <v>668</v>
      </c>
      <c r="E535" s="4">
        <v>269067.80622669047</v>
      </c>
    </row>
    <row r="536" spans="1:5" x14ac:dyDescent="0.3">
      <c r="A536">
        <v>1802</v>
      </c>
      <c r="B536" t="s">
        <v>350</v>
      </c>
      <c r="C536" t="s">
        <v>627</v>
      </c>
      <c r="D536" t="s">
        <v>669</v>
      </c>
      <c r="E536" s="4">
        <v>53115.690854548404</v>
      </c>
    </row>
    <row r="537" spans="1:5" x14ac:dyDescent="0.3">
      <c r="A537">
        <v>1802</v>
      </c>
      <c r="B537" t="s">
        <v>350</v>
      </c>
      <c r="C537" t="s">
        <v>627</v>
      </c>
      <c r="D537" t="s">
        <v>669</v>
      </c>
      <c r="E537" s="4">
        <v>53115.690854548404</v>
      </c>
    </row>
    <row r="538" spans="1:5" x14ac:dyDescent="0.3">
      <c r="A538">
        <v>1802</v>
      </c>
      <c r="B538" t="s">
        <v>350</v>
      </c>
      <c r="C538" t="s">
        <v>627</v>
      </c>
      <c r="D538" t="s">
        <v>669</v>
      </c>
      <c r="E538" s="4">
        <v>53115.690854548404</v>
      </c>
    </row>
    <row r="539" spans="1:5" x14ac:dyDescent="0.3">
      <c r="A539">
        <v>1802</v>
      </c>
      <c r="B539" t="s">
        <v>350</v>
      </c>
      <c r="C539" t="s">
        <v>627</v>
      </c>
      <c r="D539" t="s">
        <v>670</v>
      </c>
      <c r="E539" s="4">
        <v>19385.288633046865</v>
      </c>
    </row>
    <row r="540" spans="1:5" x14ac:dyDescent="0.3">
      <c r="A540">
        <v>1802</v>
      </c>
      <c r="B540" t="s">
        <v>350</v>
      </c>
      <c r="C540" t="s">
        <v>627</v>
      </c>
      <c r="D540" t="s">
        <v>670</v>
      </c>
      <c r="E540" s="4">
        <v>19385.288633046865</v>
      </c>
    </row>
    <row r="541" spans="1:5" x14ac:dyDescent="0.3">
      <c r="A541">
        <v>1802</v>
      </c>
      <c r="B541" t="s">
        <v>350</v>
      </c>
      <c r="C541" t="s">
        <v>627</v>
      </c>
      <c r="D541" t="s">
        <v>670</v>
      </c>
      <c r="E541" s="4">
        <v>19385.288633046865</v>
      </c>
    </row>
    <row r="542" spans="1:5" x14ac:dyDescent="0.3">
      <c r="A542">
        <v>1406</v>
      </c>
      <c r="B542" t="s">
        <v>350</v>
      </c>
      <c r="C542" t="s">
        <v>537</v>
      </c>
      <c r="D542" t="s">
        <v>668</v>
      </c>
      <c r="E542" s="4">
        <v>261537.03937557392</v>
      </c>
    </row>
    <row r="543" spans="1:5" x14ac:dyDescent="0.3">
      <c r="A543">
        <v>1406</v>
      </c>
      <c r="B543" t="s">
        <v>350</v>
      </c>
      <c r="C543" t="s">
        <v>537</v>
      </c>
      <c r="D543" t="s">
        <v>668</v>
      </c>
      <c r="E543" s="4">
        <v>261537.03937557392</v>
      </c>
    </row>
    <row r="544" spans="1:5" x14ac:dyDescent="0.3">
      <c r="A544">
        <v>1406</v>
      </c>
      <c r="B544" t="s">
        <v>350</v>
      </c>
      <c r="C544" t="s">
        <v>537</v>
      </c>
      <c r="D544" t="s">
        <v>668</v>
      </c>
      <c r="E544" s="4">
        <v>261537.03937557392</v>
      </c>
    </row>
    <row r="545" spans="1:5" x14ac:dyDescent="0.3">
      <c r="A545">
        <v>1406</v>
      </c>
      <c r="B545" t="s">
        <v>350</v>
      </c>
      <c r="C545" t="s">
        <v>537</v>
      </c>
      <c r="D545" t="s">
        <v>669</v>
      </c>
      <c r="E545" s="4">
        <v>54014.533884297518</v>
      </c>
    </row>
    <row r="546" spans="1:5" x14ac:dyDescent="0.3">
      <c r="A546">
        <v>1406</v>
      </c>
      <c r="B546" t="s">
        <v>350</v>
      </c>
      <c r="C546" t="s">
        <v>537</v>
      </c>
      <c r="D546" t="s">
        <v>669</v>
      </c>
      <c r="E546" s="4">
        <v>54014.533884297518</v>
      </c>
    </row>
    <row r="547" spans="1:5" x14ac:dyDescent="0.3">
      <c r="A547">
        <v>1406</v>
      </c>
      <c r="B547" t="s">
        <v>350</v>
      </c>
      <c r="C547" t="s">
        <v>537</v>
      </c>
      <c r="D547" t="s">
        <v>669</v>
      </c>
      <c r="E547" s="4">
        <v>54014.533884297518</v>
      </c>
    </row>
    <row r="548" spans="1:5" x14ac:dyDescent="0.3">
      <c r="A548">
        <v>1406</v>
      </c>
      <c r="B548" t="s">
        <v>350</v>
      </c>
      <c r="C548" t="s">
        <v>537</v>
      </c>
      <c r="D548" t="s">
        <v>670</v>
      </c>
      <c r="E548" s="4">
        <v>14537.24492194674</v>
      </c>
    </row>
    <row r="549" spans="1:5" x14ac:dyDescent="0.3">
      <c r="A549">
        <v>1406</v>
      </c>
      <c r="B549" t="s">
        <v>350</v>
      </c>
      <c r="C549" t="s">
        <v>537</v>
      </c>
      <c r="D549" t="s">
        <v>670</v>
      </c>
      <c r="E549" s="4">
        <v>14537.24492194674</v>
      </c>
    </row>
    <row r="550" spans="1:5" x14ac:dyDescent="0.3">
      <c r="A550">
        <v>1406</v>
      </c>
      <c r="B550" t="s">
        <v>350</v>
      </c>
      <c r="C550" t="s">
        <v>537</v>
      </c>
      <c r="D550" t="s">
        <v>670</v>
      </c>
      <c r="E550" s="4">
        <v>14537.24492194674</v>
      </c>
    </row>
    <row r="551" spans="1:5" x14ac:dyDescent="0.3">
      <c r="A551">
        <v>1105</v>
      </c>
      <c r="B551" t="s">
        <v>350</v>
      </c>
      <c r="C551" t="s">
        <v>433</v>
      </c>
      <c r="D551" t="s">
        <v>668</v>
      </c>
      <c r="E551" s="4">
        <v>602882.26636117743</v>
      </c>
    </row>
    <row r="552" spans="1:5" x14ac:dyDescent="0.3">
      <c r="A552">
        <v>1105</v>
      </c>
      <c r="B552" t="s">
        <v>350</v>
      </c>
      <c r="C552" t="s">
        <v>433</v>
      </c>
      <c r="D552" t="s">
        <v>668</v>
      </c>
      <c r="E552" s="4">
        <v>602882.26636117743</v>
      </c>
    </row>
    <row r="553" spans="1:5" x14ac:dyDescent="0.3">
      <c r="A553">
        <v>1105</v>
      </c>
      <c r="B553" t="s">
        <v>350</v>
      </c>
      <c r="C553" t="s">
        <v>433</v>
      </c>
      <c r="D553" t="s">
        <v>668</v>
      </c>
      <c r="E553" s="4">
        <v>602882.26636117743</v>
      </c>
    </row>
    <row r="554" spans="1:5" x14ac:dyDescent="0.3">
      <c r="A554">
        <v>1105</v>
      </c>
      <c r="B554" t="s">
        <v>350</v>
      </c>
      <c r="C554" t="s">
        <v>433</v>
      </c>
      <c r="D554" t="s">
        <v>669</v>
      </c>
      <c r="E554" s="4">
        <v>156253.3558732612</v>
      </c>
    </row>
    <row r="555" spans="1:5" x14ac:dyDescent="0.3">
      <c r="A555">
        <v>1105</v>
      </c>
      <c r="B555" t="s">
        <v>350</v>
      </c>
      <c r="C555" t="s">
        <v>433</v>
      </c>
      <c r="D555" t="s">
        <v>669</v>
      </c>
      <c r="E555" s="4">
        <v>156253.3558732612</v>
      </c>
    </row>
    <row r="556" spans="1:5" x14ac:dyDescent="0.3">
      <c r="A556">
        <v>1105</v>
      </c>
      <c r="B556" t="s">
        <v>350</v>
      </c>
      <c r="C556" t="s">
        <v>433</v>
      </c>
      <c r="D556" t="s">
        <v>669</v>
      </c>
      <c r="E556" s="4">
        <v>156253.3558732612</v>
      </c>
    </row>
    <row r="557" spans="1:5" x14ac:dyDescent="0.3">
      <c r="A557">
        <v>1105</v>
      </c>
      <c r="B557" t="s">
        <v>350</v>
      </c>
      <c r="C557" t="s">
        <v>433</v>
      </c>
      <c r="D557" t="s">
        <v>670</v>
      </c>
      <c r="E557" s="4">
        <v>49631.747765561333</v>
      </c>
    </row>
    <row r="558" spans="1:5" x14ac:dyDescent="0.3">
      <c r="A558">
        <v>1105</v>
      </c>
      <c r="B558" t="s">
        <v>350</v>
      </c>
      <c r="C558" t="s">
        <v>433</v>
      </c>
      <c r="D558" t="s">
        <v>670</v>
      </c>
      <c r="E558" s="4">
        <v>49631.747765561333</v>
      </c>
    </row>
    <row r="559" spans="1:5" x14ac:dyDescent="0.3">
      <c r="A559">
        <v>1105</v>
      </c>
      <c r="B559" t="s">
        <v>350</v>
      </c>
      <c r="C559" t="s">
        <v>433</v>
      </c>
      <c r="D559" t="s">
        <v>670</v>
      </c>
      <c r="E559" s="4">
        <v>49631.747765561333</v>
      </c>
    </row>
    <row r="560" spans="1:5" x14ac:dyDescent="0.3">
      <c r="A560">
        <v>1007</v>
      </c>
      <c r="B560" t="s">
        <v>350</v>
      </c>
      <c r="C560" t="s">
        <v>601</v>
      </c>
      <c r="D560" t="s">
        <v>668</v>
      </c>
      <c r="E560" s="4">
        <v>219794.57400000005</v>
      </c>
    </row>
    <row r="561" spans="1:5" x14ac:dyDescent="0.3">
      <c r="A561">
        <v>1007</v>
      </c>
      <c r="B561" t="s">
        <v>350</v>
      </c>
      <c r="C561" t="s">
        <v>601</v>
      </c>
      <c r="D561" t="s">
        <v>668</v>
      </c>
      <c r="E561" s="4">
        <v>219794.57400000005</v>
      </c>
    </row>
    <row r="562" spans="1:5" x14ac:dyDescent="0.3">
      <c r="A562">
        <v>1007</v>
      </c>
      <c r="B562" t="s">
        <v>350</v>
      </c>
      <c r="C562" t="s">
        <v>601</v>
      </c>
      <c r="D562" t="s">
        <v>668</v>
      </c>
      <c r="E562" s="4">
        <v>219794.57400000005</v>
      </c>
    </row>
    <row r="563" spans="1:5" x14ac:dyDescent="0.3">
      <c r="A563">
        <v>1007</v>
      </c>
      <c r="B563" t="s">
        <v>350</v>
      </c>
      <c r="C563" t="s">
        <v>601</v>
      </c>
      <c r="D563" t="s">
        <v>669</v>
      </c>
      <c r="E563" s="4">
        <v>0</v>
      </c>
    </row>
    <row r="564" spans="1:5" x14ac:dyDescent="0.3">
      <c r="A564">
        <v>1007</v>
      </c>
      <c r="B564" t="s">
        <v>350</v>
      </c>
      <c r="C564" t="s">
        <v>601</v>
      </c>
      <c r="D564" t="s">
        <v>669</v>
      </c>
      <c r="E564" s="4">
        <v>0</v>
      </c>
    </row>
    <row r="565" spans="1:5" x14ac:dyDescent="0.3">
      <c r="A565">
        <v>1007</v>
      </c>
      <c r="B565" t="s">
        <v>350</v>
      </c>
      <c r="C565" t="s">
        <v>601</v>
      </c>
      <c r="D565" t="s">
        <v>669</v>
      </c>
      <c r="E565" s="4">
        <v>0</v>
      </c>
    </row>
    <row r="566" spans="1:5" x14ac:dyDescent="0.3">
      <c r="A566">
        <v>1007</v>
      </c>
      <c r="B566" t="s">
        <v>350</v>
      </c>
      <c r="C566" t="s">
        <v>601</v>
      </c>
      <c r="D566" t="s">
        <v>670</v>
      </c>
      <c r="E566" s="4">
        <v>0</v>
      </c>
    </row>
    <row r="567" spans="1:5" x14ac:dyDescent="0.3">
      <c r="A567">
        <v>1007</v>
      </c>
      <c r="B567" t="s">
        <v>350</v>
      </c>
      <c r="C567" t="s">
        <v>601</v>
      </c>
      <c r="D567" t="s">
        <v>670</v>
      </c>
      <c r="E567" s="4">
        <v>0</v>
      </c>
    </row>
    <row r="568" spans="1:5" x14ac:dyDescent="0.3">
      <c r="A568">
        <v>1007</v>
      </c>
      <c r="B568" t="s">
        <v>350</v>
      </c>
      <c r="C568" t="s">
        <v>601</v>
      </c>
      <c r="D568" t="s">
        <v>670</v>
      </c>
      <c r="E568" s="4">
        <v>0</v>
      </c>
    </row>
    <row r="569" spans="1:5" x14ac:dyDescent="0.3">
      <c r="A569">
        <v>502</v>
      </c>
      <c r="B569" t="s">
        <v>350</v>
      </c>
      <c r="C569" t="s">
        <v>486</v>
      </c>
      <c r="D569" t="s">
        <v>668</v>
      </c>
      <c r="E569" s="4">
        <v>265791.69676082546</v>
      </c>
    </row>
    <row r="570" spans="1:5" x14ac:dyDescent="0.3">
      <c r="A570">
        <v>502</v>
      </c>
      <c r="B570" t="s">
        <v>350</v>
      </c>
      <c r="C570" t="s">
        <v>486</v>
      </c>
      <c r="D570" t="s">
        <v>668</v>
      </c>
      <c r="E570" s="4">
        <v>265791.69676082546</v>
      </c>
    </row>
    <row r="571" spans="1:5" x14ac:dyDescent="0.3">
      <c r="A571">
        <v>502</v>
      </c>
      <c r="B571" t="s">
        <v>350</v>
      </c>
      <c r="C571" t="s">
        <v>486</v>
      </c>
      <c r="D571" t="s">
        <v>668</v>
      </c>
      <c r="E571" s="4">
        <v>265791.69676082546</v>
      </c>
    </row>
    <row r="572" spans="1:5" x14ac:dyDescent="0.3">
      <c r="A572">
        <v>502</v>
      </c>
      <c r="B572" t="s">
        <v>350</v>
      </c>
      <c r="C572" t="s">
        <v>486</v>
      </c>
      <c r="D572" t="s">
        <v>669</v>
      </c>
      <c r="E572" s="4">
        <v>66229.036910520968</v>
      </c>
    </row>
    <row r="573" spans="1:5" x14ac:dyDescent="0.3">
      <c r="A573">
        <v>502</v>
      </c>
      <c r="B573" t="s">
        <v>350</v>
      </c>
      <c r="C573" t="s">
        <v>486</v>
      </c>
      <c r="D573" t="s">
        <v>669</v>
      </c>
      <c r="E573" s="4">
        <v>66229.036910520968</v>
      </c>
    </row>
    <row r="574" spans="1:5" x14ac:dyDescent="0.3">
      <c r="A574">
        <v>502</v>
      </c>
      <c r="B574" t="s">
        <v>350</v>
      </c>
      <c r="C574" t="s">
        <v>486</v>
      </c>
      <c r="D574" t="s">
        <v>669</v>
      </c>
      <c r="E574" s="4">
        <v>66229.036910520968</v>
      </c>
    </row>
    <row r="575" spans="1:5" x14ac:dyDescent="0.3">
      <c r="A575">
        <v>502</v>
      </c>
      <c r="B575" t="s">
        <v>350</v>
      </c>
      <c r="C575" t="s">
        <v>486</v>
      </c>
      <c r="D575" t="s">
        <v>670</v>
      </c>
      <c r="E575" s="4">
        <v>37711.151328653585</v>
      </c>
    </row>
    <row r="576" spans="1:5" x14ac:dyDescent="0.3">
      <c r="A576">
        <v>502</v>
      </c>
      <c r="B576" t="s">
        <v>350</v>
      </c>
      <c r="C576" t="s">
        <v>486</v>
      </c>
      <c r="D576" t="s">
        <v>670</v>
      </c>
      <c r="E576" s="4">
        <v>37711.151328653585</v>
      </c>
    </row>
    <row r="577" spans="1:5" x14ac:dyDescent="0.3">
      <c r="A577">
        <v>502</v>
      </c>
      <c r="B577" t="s">
        <v>350</v>
      </c>
      <c r="C577" t="s">
        <v>486</v>
      </c>
      <c r="D577" t="s">
        <v>670</v>
      </c>
      <c r="E577" s="4">
        <v>37711.151328653585</v>
      </c>
    </row>
    <row r="578" spans="1:5" x14ac:dyDescent="0.3">
      <c r="A578">
        <v>106</v>
      </c>
      <c r="B578" t="s">
        <v>350</v>
      </c>
      <c r="C578" t="s">
        <v>609</v>
      </c>
      <c r="D578" t="s">
        <v>668</v>
      </c>
      <c r="E578" s="4">
        <v>456648.45137766551</v>
      </c>
    </row>
    <row r="579" spans="1:5" x14ac:dyDescent="0.3">
      <c r="A579">
        <v>106</v>
      </c>
      <c r="B579" t="s">
        <v>350</v>
      </c>
      <c r="C579" t="s">
        <v>609</v>
      </c>
      <c r="D579" t="s">
        <v>668</v>
      </c>
      <c r="E579" s="4">
        <v>456648.45137766551</v>
      </c>
    </row>
    <row r="580" spans="1:5" x14ac:dyDescent="0.3">
      <c r="A580">
        <v>106</v>
      </c>
      <c r="B580" t="s">
        <v>350</v>
      </c>
      <c r="C580" t="s">
        <v>609</v>
      </c>
      <c r="D580" t="s">
        <v>668</v>
      </c>
      <c r="E580" s="4">
        <v>456648.45137766551</v>
      </c>
    </row>
    <row r="581" spans="1:5" x14ac:dyDescent="0.3">
      <c r="A581">
        <v>106</v>
      </c>
      <c r="B581" t="s">
        <v>350</v>
      </c>
      <c r="C581" t="s">
        <v>609</v>
      </c>
      <c r="D581" t="s">
        <v>669</v>
      </c>
      <c r="E581" s="4">
        <v>104850.74106341189</v>
      </c>
    </row>
    <row r="582" spans="1:5" x14ac:dyDescent="0.3">
      <c r="A582">
        <v>106</v>
      </c>
      <c r="B582" t="s">
        <v>350</v>
      </c>
      <c r="C582" t="s">
        <v>609</v>
      </c>
      <c r="D582" t="s">
        <v>669</v>
      </c>
      <c r="E582" s="4">
        <v>104850.74106341189</v>
      </c>
    </row>
    <row r="583" spans="1:5" x14ac:dyDescent="0.3">
      <c r="A583">
        <v>106</v>
      </c>
      <c r="B583" t="s">
        <v>350</v>
      </c>
      <c r="C583" t="s">
        <v>609</v>
      </c>
      <c r="D583" t="s">
        <v>669</v>
      </c>
      <c r="E583" s="4">
        <v>104850.74106341189</v>
      </c>
    </row>
    <row r="584" spans="1:5" x14ac:dyDescent="0.3">
      <c r="A584">
        <v>106</v>
      </c>
      <c r="B584" t="s">
        <v>350</v>
      </c>
      <c r="C584" t="s">
        <v>609</v>
      </c>
      <c r="D584" t="s">
        <v>670</v>
      </c>
      <c r="E584" s="4">
        <v>46948.093013468009</v>
      </c>
    </row>
    <row r="585" spans="1:5" x14ac:dyDescent="0.3">
      <c r="A585">
        <v>106</v>
      </c>
      <c r="B585" t="s">
        <v>350</v>
      </c>
      <c r="C585" t="s">
        <v>609</v>
      </c>
      <c r="D585" t="s">
        <v>670</v>
      </c>
      <c r="E585" s="4">
        <v>46948.093013468009</v>
      </c>
    </row>
    <row r="586" spans="1:5" x14ac:dyDescent="0.3">
      <c r="A586">
        <v>106</v>
      </c>
      <c r="B586" t="s">
        <v>350</v>
      </c>
      <c r="C586" t="s">
        <v>609</v>
      </c>
      <c r="D586" t="s">
        <v>670</v>
      </c>
      <c r="E586" s="4">
        <v>46948.093013468009</v>
      </c>
    </row>
    <row r="587" spans="1:5" x14ac:dyDescent="0.3">
      <c r="A587">
        <v>1205</v>
      </c>
      <c r="B587" t="s">
        <v>350</v>
      </c>
      <c r="C587" t="s">
        <v>398</v>
      </c>
      <c r="D587" t="s">
        <v>668</v>
      </c>
      <c r="E587" s="4">
        <v>130657.98999999999</v>
      </c>
    </row>
    <row r="588" spans="1:5" x14ac:dyDescent="0.3">
      <c r="A588">
        <v>1205</v>
      </c>
      <c r="B588" t="s">
        <v>350</v>
      </c>
      <c r="C588" t="s">
        <v>398</v>
      </c>
      <c r="D588" t="s">
        <v>668</v>
      </c>
      <c r="E588" s="4">
        <v>130657.98999999999</v>
      </c>
    </row>
    <row r="589" spans="1:5" x14ac:dyDescent="0.3">
      <c r="A589">
        <v>1205</v>
      </c>
      <c r="B589" t="s">
        <v>350</v>
      </c>
      <c r="C589" t="s">
        <v>398</v>
      </c>
      <c r="D589" t="s">
        <v>668</v>
      </c>
      <c r="E589" s="4">
        <v>130657.98999999999</v>
      </c>
    </row>
    <row r="590" spans="1:5" x14ac:dyDescent="0.3">
      <c r="A590">
        <v>1205</v>
      </c>
      <c r="B590" t="s">
        <v>350</v>
      </c>
      <c r="C590" t="s">
        <v>398</v>
      </c>
      <c r="D590" t="s">
        <v>669</v>
      </c>
      <c r="E590" s="4">
        <v>0</v>
      </c>
    </row>
    <row r="591" spans="1:5" x14ac:dyDescent="0.3">
      <c r="A591">
        <v>1205</v>
      </c>
      <c r="B591" t="s">
        <v>350</v>
      </c>
      <c r="C591" t="s">
        <v>398</v>
      </c>
      <c r="D591" t="s">
        <v>669</v>
      </c>
      <c r="E591" s="4">
        <v>0</v>
      </c>
    </row>
    <row r="592" spans="1:5" x14ac:dyDescent="0.3">
      <c r="A592">
        <v>1205</v>
      </c>
      <c r="B592" t="s">
        <v>350</v>
      </c>
      <c r="C592" t="s">
        <v>398</v>
      </c>
      <c r="D592" t="s">
        <v>669</v>
      </c>
      <c r="E592" s="4">
        <v>0</v>
      </c>
    </row>
    <row r="593" spans="1:5" x14ac:dyDescent="0.3">
      <c r="A593">
        <v>1205</v>
      </c>
      <c r="B593" t="s">
        <v>350</v>
      </c>
      <c r="C593" t="s">
        <v>398</v>
      </c>
      <c r="D593" t="s">
        <v>670</v>
      </c>
      <c r="E593" s="4">
        <v>0</v>
      </c>
    </row>
    <row r="594" spans="1:5" x14ac:dyDescent="0.3">
      <c r="A594">
        <v>1205</v>
      </c>
      <c r="B594" t="s">
        <v>350</v>
      </c>
      <c r="C594" t="s">
        <v>398</v>
      </c>
      <c r="D594" t="s">
        <v>670</v>
      </c>
      <c r="E594" s="4">
        <v>0</v>
      </c>
    </row>
    <row r="595" spans="1:5" x14ac:dyDescent="0.3">
      <c r="A595">
        <v>1205</v>
      </c>
      <c r="B595" t="s">
        <v>350</v>
      </c>
      <c r="C595" t="s">
        <v>398</v>
      </c>
      <c r="D595" t="s">
        <v>670</v>
      </c>
      <c r="E595" s="4">
        <v>0</v>
      </c>
    </row>
    <row r="596" spans="1:5" x14ac:dyDescent="0.3">
      <c r="A596">
        <v>1803</v>
      </c>
      <c r="B596" t="s">
        <v>350</v>
      </c>
      <c r="C596" t="s">
        <v>628</v>
      </c>
      <c r="D596" t="s">
        <v>668</v>
      </c>
      <c r="E596" s="4">
        <v>244845.82341416922</v>
      </c>
    </row>
    <row r="597" spans="1:5" x14ac:dyDescent="0.3">
      <c r="A597">
        <v>1803</v>
      </c>
      <c r="B597" t="s">
        <v>350</v>
      </c>
      <c r="C597" t="s">
        <v>628</v>
      </c>
      <c r="D597" t="s">
        <v>668</v>
      </c>
      <c r="E597" s="4">
        <v>244845.82341416922</v>
      </c>
    </row>
    <row r="598" spans="1:5" x14ac:dyDescent="0.3">
      <c r="A598">
        <v>1803</v>
      </c>
      <c r="B598" t="s">
        <v>350</v>
      </c>
      <c r="C598" t="s">
        <v>628</v>
      </c>
      <c r="D598" t="s">
        <v>668</v>
      </c>
      <c r="E598" s="4">
        <v>244845.82341416922</v>
      </c>
    </row>
    <row r="599" spans="1:5" x14ac:dyDescent="0.3">
      <c r="A599">
        <v>1803</v>
      </c>
      <c r="B599" t="s">
        <v>350</v>
      </c>
      <c r="C599" t="s">
        <v>628</v>
      </c>
      <c r="D599" t="s">
        <v>669</v>
      </c>
      <c r="E599" s="4">
        <v>59502.345917610932</v>
      </c>
    </row>
    <row r="600" spans="1:5" x14ac:dyDescent="0.3">
      <c r="A600">
        <v>1803</v>
      </c>
      <c r="B600" t="s">
        <v>350</v>
      </c>
      <c r="C600" t="s">
        <v>628</v>
      </c>
      <c r="D600" t="s">
        <v>669</v>
      </c>
      <c r="E600" s="4">
        <v>59502.345917610932</v>
      </c>
    </row>
    <row r="601" spans="1:5" x14ac:dyDescent="0.3">
      <c r="A601">
        <v>1803</v>
      </c>
      <c r="B601" t="s">
        <v>350</v>
      </c>
      <c r="C601" t="s">
        <v>628</v>
      </c>
      <c r="D601" t="s">
        <v>669</v>
      </c>
      <c r="E601" s="4">
        <v>59502.345917610932</v>
      </c>
    </row>
    <row r="602" spans="1:5" x14ac:dyDescent="0.3">
      <c r="A602">
        <v>1803</v>
      </c>
      <c r="B602" t="s">
        <v>350</v>
      </c>
      <c r="C602" t="s">
        <v>628</v>
      </c>
      <c r="D602" t="s">
        <v>670</v>
      </c>
      <c r="E602" s="4">
        <v>37220.616382505563</v>
      </c>
    </row>
    <row r="603" spans="1:5" x14ac:dyDescent="0.3">
      <c r="A603">
        <v>1803</v>
      </c>
      <c r="B603" t="s">
        <v>350</v>
      </c>
      <c r="C603" t="s">
        <v>628</v>
      </c>
      <c r="D603" t="s">
        <v>670</v>
      </c>
      <c r="E603" s="4">
        <v>37220.616382505563</v>
      </c>
    </row>
    <row r="604" spans="1:5" x14ac:dyDescent="0.3">
      <c r="A604">
        <v>1803</v>
      </c>
      <c r="B604" t="s">
        <v>350</v>
      </c>
      <c r="C604" t="s">
        <v>628</v>
      </c>
      <c r="D604" t="s">
        <v>670</v>
      </c>
      <c r="E604" s="4">
        <v>37220.616382505563</v>
      </c>
    </row>
    <row r="605" spans="1:5" x14ac:dyDescent="0.3">
      <c r="A605">
        <v>804</v>
      </c>
      <c r="B605" t="s">
        <v>350</v>
      </c>
      <c r="C605" t="s">
        <v>382</v>
      </c>
      <c r="D605" t="s">
        <v>668</v>
      </c>
      <c r="E605" s="4">
        <v>0</v>
      </c>
    </row>
    <row r="606" spans="1:5" x14ac:dyDescent="0.3">
      <c r="A606">
        <v>804</v>
      </c>
      <c r="B606" t="s">
        <v>350</v>
      </c>
      <c r="C606" t="s">
        <v>382</v>
      </c>
      <c r="D606" t="s">
        <v>668</v>
      </c>
      <c r="E606" s="4">
        <v>0</v>
      </c>
    </row>
    <row r="607" spans="1:5" x14ac:dyDescent="0.3">
      <c r="A607">
        <v>804</v>
      </c>
      <c r="B607" t="s">
        <v>350</v>
      </c>
      <c r="C607" t="s">
        <v>382</v>
      </c>
      <c r="D607" t="s">
        <v>668</v>
      </c>
      <c r="E607" s="4">
        <v>0</v>
      </c>
    </row>
    <row r="608" spans="1:5" x14ac:dyDescent="0.3">
      <c r="A608">
        <v>804</v>
      </c>
      <c r="B608" t="s">
        <v>350</v>
      </c>
      <c r="C608" t="s">
        <v>382</v>
      </c>
      <c r="D608" t="s">
        <v>669</v>
      </c>
      <c r="E608" s="4">
        <v>0</v>
      </c>
    </row>
    <row r="609" spans="1:5" x14ac:dyDescent="0.3">
      <c r="A609">
        <v>804</v>
      </c>
      <c r="B609" t="s">
        <v>350</v>
      </c>
      <c r="C609" t="s">
        <v>382</v>
      </c>
      <c r="D609" t="s">
        <v>669</v>
      </c>
      <c r="E609" s="4">
        <v>0</v>
      </c>
    </row>
    <row r="610" spans="1:5" x14ac:dyDescent="0.3">
      <c r="A610">
        <v>804</v>
      </c>
      <c r="B610" t="s">
        <v>350</v>
      </c>
      <c r="C610" t="s">
        <v>382</v>
      </c>
      <c r="D610" t="s">
        <v>669</v>
      </c>
      <c r="E610" s="4">
        <v>0</v>
      </c>
    </row>
    <row r="611" spans="1:5" x14ac:dyDescent="0.3">
      <c r="A611">
        <v>804</v>
      </c>
      <c r="B611" t="s">
        <v>350</v>
      </c>
      <c r="C611" t="s">
        <v>382</v>
      </c>
      <c r="D611" t="s">
        <v>670</v>
      </c>
      <c r="E611" s="4">
        <v>0</v>
      </c>
    </row>
    <row r="612" spans="1:5" x14ac:dyDescent="0.3">
      <c r="A612">
        <v>804</v>
      </c>
      <c r="B612" t="s">
        <v>350</v>
      </c>
      <c r="C612" t="s">
        <v>382</v>
      </c>
      <c r="D612" t="s">
        <v>670</v>
      </c>
      <c r="E612" s="4">
        <v>0</v>
      </c>
    </row>
    <row r="613" spans="1:5" x14ac:dyDescent="0.3">
      <c r="A613">
        <v>804</v>
      </c>
      <c r="B613" t="s">
        <v>350</v>
      </c>
      <c r="C613" t="s">
        <v>382</v>
      </c>
      <c r="D613" t="s">
        <v>670</v>
      </c>
      <c r="E613" s="4">
        <v>0</v>
      </c>
    </row>
    <row r="614" spans="1:5" x14ac:dyDescent="0.3">
      <c r="A614">
        <v>206</v>
      </c>
      <c r="B614" t="s">
        <v>350</v>
      </c>
      <c r="C614" t="s">
        <v>476</v>
      </c>
      <c r="D614" t="s">
        <v>668</v>
      </c>
      <c r="E614" s="4">
        <v>138884.04533382712</v>
      </c>
    </row>
    <row r="615" spans="1:5" x14ac:dyDescent="0.3">
      <c r="A615">
        <v>206</v>
      </c>
      <c r="B615" t="s">
        <v>350</v>
      </c>
      <c r="C615" t="s">
        <v>476</v>
      </c>
      <c r="D615" t="s">
        <v>668</v>
      </c>
      <c r="E615" s="4">
        <v>138884.04533382712</v>
      </c>
    </row>
    <row r="616" spans="1:5" x14ac:dyDescent="0.3">
      <c r="A616">
        <v>206</v>
      </c>
      <c r="B616" t="s">
        <v>350</v>
      </c>
      <c r="C616" t="s">
        <v>476</v>
      </c>
      <c r="D616" t="s">
        <v>668</v>
      </c>
      <c r="E616" s="4">
        <v>138884.04533382712</v>
      </c>
    </row>
    <row r="617" spans="1:5" x14ac:dyDescent="0.3">
      <c r="A617">
        <v>206</v>
      </c>
      <c r="B617" t="s">
        <v>350</v>
      </c>
      <c r="C617" t="s">
        <v>476</v>
      </c>
      <c r="D617" t="s">
        <v>669</v>
      </c>
      <c r="E617" s="4">
        <v>34785.910420061373</v>
      </c>
    </row>
    <row r="618" spans="1:5" x14ac:dyDescent="0.3">
      <c r="A618">
        <v>206</v>
      </c>
      <c r="B618" t="s">
        <v>350</v>
      </c>
      <c r="C618" t="s">
        <v>476</v>
      </c>
      <c r="D618" t="s">
        <v>669</v>
      </c>
      <c r="E618" s="4">
        <v>34785.910420061373</v>
      </c>
    </row>
    <row r="619" spans="1:5" x14ac:dyDescent="0.3">
      <c r="A619">
        <v>206</v>
      </c>
      <c r="B619" t="s">
        <v>350</v>
      </c>
      <c r="C619" t="s">
        <v>476</v>
      </c>
      <c r="D619" t="s">
        <v>669</v>
      </c>
      <c r="E619" s="4">
        <v>34785.910420061373</v>
      </c>
    </row>
    <row r="620" spans="1:5" x14ac:dyDescent="0.3">
      <c r="A620">
        <v>206</v>
      </c>
      <c r="B620" t="s">
        <v>350</v>
      </c>
      <c r="C620" t="s">
        <v>476</v>
      </c>
      <c r="D620" t="s">
        <v>670</v>
      </c>
      <c r="E620" s="4">
        <v>15056.588092265371</v>
      </c>
    </row>
    <row r="621" spans="1:5" x14ac:dyDescent="0.3">
      <c r="A621">
        <v>206</v>
      </c>
      <c r="B621" t="s">
        <v>350</v>
      </c>
      <c r="C621" t="s">
        <v>476</v>
      </c>
      <c r="D621" t="s">
        <v>670</v>
      </c>
      <c r="E621" s="4">
        <v>15056.588092265371</v>
      </c>
    </row>
    <row r="622" spans="1:5" x14ac:dyDescent="0.3">
      <c r="A622">
        <v>206</v>
      </c>
      <c r="B622" t="s">
        <v>350</v>
      </c>
      <c r="C622" t="s">
        <v>476</v>
      </c>
      <c r="D622" t="s">
        <v>670</v>
      </c>
      <c r="E622" s="4">
        <v>15056.588092265371</v>
      </c>
    </row>
    <row r="623" spans="1:5" x14ac:dyDescent="0.3">
      <c r="A623">
        <v>903</v>
      </c>
      <c r="B623" t="s">
        <v>350</v>
      </c>
      <c r="C623" t="s">
        <v>495</v>
      </c>
      <c r="D623" t="s">
        <v>668</v>
      </c>
      <c r="E623" s="4">
        <v>72013.132408716134</v>
      </c>
    </row>
    <row r="624" spans="1:5" x14ac:dyDescent="0.3">
      <c r="A624">
        <v>903</v>
      </c>
      <c r="B624" t="s">
        <v>350</v>
      </c>
      <c r="C624" t="s">
        <v>495</v>
      </c>
      <c r="D624" t="s">
        <v>668</v>
      </c>
      <c r="E624" s="4">
        <v>72013.132408716134</v>
      </c>
    </row>
    <row r="625" spans="1:5" x14ac:dyDescent="0.3">
      <c r="A625">
        <v>903</v>
      </c>
      <c r="B625" t="s">
        <v>350</v>
      </c>
      <c r="C625" t="s">
        <v>495</v>
      </c>
      <c r="D625" t="s">
        <v>668</v>
      </c>
      <c r="E625" s="4">
        <v>72013.132408716134</v>
      </c>
    </row>
    <row r="626" spans="1:5" x14ac:dyDescent="0.3">
      <c r="A626">
        <v>903</v>
      </c>
      <c r="B626" t="s">
        <v>350</v>
      </c>
      <c r="C626" t="s">
        <v>495</v>
      </c>
      <c r="D626" t="s">
        <v>669</v>
      </c>
      <c r="E626" s="4">
        <v>15697.244592461719</v>
      </c>
    </row>
    <row r="627" spans="1:5" x14ac:dyDescent="0.3">
      <c r="A627">
        <v>903</v>
      </c>
      <c r="B627" t="s">
        <v>350</v>
      </c>
      <c r="C627" t="s">
        <v>495</v>
      </c>
      <c r="D627" t="s">
        <v>669</v>
      </c>
      <c r="E627" s="4">
        <v>15697.244592461719</v>
      </c>
    </row>
    <row r="628" spans="1:5" x14ac:dyDescent="0.3">
      <c r="A628">
        <v>903</v>
      </c>
      <c r="B628" t="s">
        <v>350</v>
      </c>
      <c r="C628" t="s">
        <v>495</v>
      </c>
      <c r="D628" t="s">
        <v>669</v>
      </c>
      <c r="E628" s="4">
        <v>15697.244592461719</v>
      </c>
    </row>
    <row r="629" spans="1:5" x14ac:dyDescent="0.3">
      <c r="A629">
        <v>903</v>
      </c>
      <c r="B629" t="s">
        <v>350</v>
      </c>
      <c r="C629" t="s">
        <v>495</v>
      </c>
      <c r="D629" t="s">
        <v>670</v>
      </c>
      <c r="E629" s="4">
        <v>3883.8543321554771</v>
      </c>
    </row>
    <row r="630" spans="1:5" x14ac:dyDescent="0.3">
      <c r="A630">
        <v>903</v>
      </c>
      <c r="B630" t="s">
        <v>350</v>
      </c>
      <c r="C630" t="s">
        <v>495</v>
      </c>
      <c r="D630" t="s">
        <v>670</v>
      </c>
      <c r="E630" s="4">
        <v>3883.8543321554771</v>
      </c>
    </row>
    <row r="631" spans="1:5" x14ac:dyDescent="0.3">
      <c r="A631">
        <v>903</v>
      </c>
      <c r="B631" t="s">
        <v>350</v>
      </c>
      <c r="C631" t="s">
        <v>495</v>
      </c>
      <c r="D631" t="s">
        <v>670</v>
      </c>
      <c r="E631" s="4">
        <v>3883.8543321554771</v>
      </c>
    </row>
    <row r="632" spans="1:5" x14ac:dyDescent="0.3">
      <c r="A632">
        <v>305</v>
      </c>
      <c r="B632" t="s">
        <v>350</v>
      </c>
      <c r="C632" t="s">
        <v>610</v>
      </c>
      <c r="D632" t="s">
        <v>668</v>
      </c>
      <c r="E632" s="4">
        <v>436790.36972574907</v>
      </c>
    </row>
    <row r="633" spans="1:5" x14ac:dyDescent="0.3">
      <c r="A633">
        <v>305</v>
      </c>
      <c r="B633" t="s">
        <v>350</v>
      </c>
      <c r="C633" t="s">
        <v>610</v>
      </c>
      <c r="D633" t="s">
        <v>668</v>
      </c>
      <c r="E633" s="4">
        <v>436790.36972574907</v>
      </c>
    </row>
    <row r="634" spans="1:5" x14ac:dyDescent="0.3">
      <c r="A634">
        <v>305</v>
      </c>
      <c r="B634" t="s">
        <v>350</v>
      </c>
      <c r="C634" t="s">
        <v>610</v>
      </c>
      <c r="D634" t="s">
        <v>668</v>
      </c>
      <c r="E634" s="4">
        <v>436790.36972574907</v>
      </c>
    </row>
    <row r="635" spans="1:5" x14ac:dyDescent="0.3">
      <c r="A635">
        <v>305</v>
      </c>
      <c r="B635" t="s">
        <v>350</v>
      </c>
      <c r="C635" t="s">
        <v>610</v>
      </c>
      <c r="D635" t="s">
        <v>669</v>
      </c>
      <c r="E635" s="4">
        <v>87018.159260538334</v>
      </c>
    </row>
    <row r="636" spans="1:5" x14ac:dyDescent="0.3">
      <c r="A636">
        <v>305</v>
      </c>
      <c r="B636" t="s">
        <v>350</v>
      </c>
      <c r="C636" t="s">
        <v>610</v>
      </c>
      <c r="D636" t="s">
        <v>669</v>
      </c>
      <c r="E636" s="4">
        <v>87018.159260538334</v>
      </c>
    </row>
    <row r="637" spans="1:5" x14ac:dyDescent="0.3">
      <c r="A637">
        <v>305</v>
      </c>
      <c r="B637" t="s">
        <v>350</v>
      </c>
      <c r="C637" t="s">
        <v>610</v>
      </c>
      <c r="D637" t="s">
        <v>669</v>
      </c>
      <c r="E637" s="4">
        <v>87018.159260538334</v>
      </c>
    </row>
    <row r="638" spans="1:5" x14ac:dyDescent="0.3">
      <c r="A638">
        <v>305</v>
      </c>
      <c r="B638" t="s">
        <v>350</v>
      </c>
      <c r="C638" t="s">
        <v>610</v>
      </c>
      <c r="D638" t="s">
        <v>670</v>
      </c>
      <c r="E638" s="4">
        <v>84638.756468257983</v>
      </c>
    </row>
    <row r="639" spans="1:5" x14ac:dyDescent="0.3">
      <c r="A639">
        <v>305</v>
      </c>
      <c r="B639" t="s">
        <v>350</v>
      </c>
      <c r="C639" t="s">
        <v>610</v>
      </c>
      <c r="D639" t="s">
        <v>670</v>
      </c>
      <c r="E639" s="4">
        <v>84638.756468257983</v>
      </c>
    </row>
    <row r="640" spans="1:5" x14ac:dyDescent="0.3">
      <c r="A640">
        <v>305</v>
      </c>
      <c r="B640" t="s">
        <v>350</v>
      </c>
      <c r="C640" t="s">
        <v>610</v>
      </c>
      <c r="D640" t="s">
        <v>670</v>
      </c>
      <c r="E640" s="4">
        <v>84638.756468257983</v>
      </c>
    </row>
    <row r="641" spans="1:5" x14ac:dyDescent="0.3">
      <c r="A641">
        <v>1407</v>
      </c>
      <c r="B641" t="s">
        <v>350</v>
      </c>
      <c r="C641" t="s">
        <v>538</v>
      </c>
      <c r="D641" t="s">
        <v>668</v>
      </c>
      <c r="E641" s="4">
        <v>275300.41351789498</v>
      </c>
    </row>
    <row r="642" spans="1:5" x14ac:dyDescent="0.3">
      <c r="A642">
        <v>1407</v>
      </c>
      <c r="B642" t="s">
        <v>350</v>
      </c>
      <c r="C642" t="s">
        <v>538</v>
      </c>
      <c r="D642" t="s">
        <v>668</v>
      </c>
      <c r="E642" s="4">
        <v>275300.41351789498</v>
      </c>
    </row>
    <row r="643" spans="1:5" x14ac:dyDescent="0.3">
      <c r="A643">
        <v>1407</v>
      </c>
      <c r="B643" t="s">
        <v>350</v>
      </c>
      <c r="C643" t="s">
        <v>538</v>
      </c>
      <c r="D643" t="s">
        <v>668</v>
      </c>
      <c r="E643" s="4">
        <v>275300.41351789498</v>
      </c>
    </row>
    <row r="644" spans="1:5" x14ac:dyDescent="0.3">
      <c r="A644">
        <v>1407</v>
      </c>
      <c r="B644" t="s">
        <v>350</v>
      </c>
      <c r="C644" t="s">
        <v>538</v>
      </c>
      <c r="D644" t="s">
        <v>669</v>
      </c>
      <c r="E644" s="4">
        <v>54788.404663923182</v>
      </c>
    </row>
    <row r="645" spans="1:5" x14ac:dyDescent="0.3">
      <c r="A645">
        <v>1407</v>
      </c>
      <c r="B645" t="s">
        <v>350</v>
      </c>
      <c r="C645" t="s">
        <v>538</v>
      </c>
      <c r="D645" t="s">
        <v>669</v>
      </c>
      <c r="E645" s="4">
        <v>54788.404663923182</v>
      </c>
    </row>
    <row r="646" spans="1:5" x14ac:dyDescent="0.3">
      <c r="A646">
        <v>1407</v>
      </c>
      <c r="B646" t="s">
        <v>350</v>
      </c>
      <c r="C646" t="s">
        <v>538</v>
      </c>
      <c r="D646" t="s">
        <v>669</v>
      </c>
      <c r="E646" s="4">
        <v>54788.404663923182</v>
      </c>
    </row>
    <row r="647" spans="1:5" x14ac:dyDescent="0.3">
      <c r="A647">
        <v>1407</v>
      </c>
      <c r="B647" t="s">
        <v>350</v>
      </c>
      <c r="C647" t="s">
        <v>538</v>
      </c>
      <c r="D647" t="s">
        <v>670</v>
      </c>
      <c r="E647" s="4">
        <v>0</v>
      </c>
    </row>
    <row r="648" spans="1:5" x14ac:dyDescent="0.3">
      <c r="A648">
        <v>1407</v>
      </c>
      <c r="B648" t="s">
        <v>350</v>
      </c>
      <c r="C648" t="s">
        <v>538</v>
      </c>
      <c r="D648" t="s">
        <v>670</v>
      </c>
      <c r="E648" s="4">
        <v>0</v>
      </c>
    </row>
    <row r="649" spans="1:5" x14ac:dyDescent="0.3">
      <c r="A649">
        <v>1407</v>
      </c>
      <c r="B649" t="s">
        <v>350</v>
      </c>
      <c r="C649" t="s">
        <v>538</v>
      </c>
      <c r="D649" t="s">
        <v>670</v>
      </c>
      <c r="E649" s="4">
        <v>0</v>
      </c>
    </row>
    <row r="650" spans="1:5" x14ac:dyDescent="0.3">
      <c r="A650">
        <v>1703</v>
      </c>
      <c r="B650" t="s">
        <v>350</v>
      </c>
      <c r="C650" t="s">
        <v>422</v>
      </c>
      <c r="D650" t="s">
        <v>668</v>
      </c>
      <c r="E650" s="4">
        <v>891454.05654976529</v>
      </c>
    </row>
    <row r="651" spans="1:5" x14ac:dyDescent="0.3">
      <c r="A651">
        <v>1703</v>
      </c>
      <c r="B651" t="s">
        <v>350</v>
      </c>
      <c r="C651" t="s">
        <v>422</v>
      </c>
      <c r="D651" t="s">
        <v>668</v>
      </c>
      <c r="E651" s="4">
        <v>891454.05654976529</v>
      </c>
    </row>
    <row r="652" spans="1:5" x14ac:dyDescent="0.3">
      <c r="A652">
        <v>1703</v>
      </c>
      <c r="B652" t="s">
        <v>350</v>
      </c>
      <c r="C652" t="s">
        <v>422</v>
      </c>
      <c r="D652" t="s">
        <v>668</v>
      </c>
      <c r="E652" s="4">
        <v>891454.05654976529</v>
      </c>
    </row>
    <row r="653" spans="1:5" x14ac:dyDescent="0.3">
      <c r="A653">
        <v>1703</v>
      </c>
      <c r="B653" t="s">
        <v>350</v>
      </c>
      <c r="C653" t="s">
        <v>422</v>
      </c>
      <c r="D653" t="s">
        <v>669</v>
      </c>
      <c r="E653" s="4">
        <v>287470.00490738451</v>
      </c>
    </row>
    <row r="654" spans="1:5" x14ac:dyDescent="0.3">
      <c r="A654">
        <v>1703</v>
      </c>
      <c r="B654" t="s">
        <v>350</v>
      </c>
      <c r="C654" t="s">
        <v>422</v>
      </c>
      <c r="D654" t="s">
        <v>669</v>
      </c>
      <c r="E654" s="4">
        <v>287470.00490738451</v>
      </c>
    </row>
    <row r="655" spans="1:5" x14ac:dyDescent="0.3">
      <c r="A655">
        <v>1703</v>
      </c>
      <c r="B655" t="s">
        <v>350</v>
      </c>
      <c r="C655" t="s">
        <v>422</v>
      </c>
      <c r="D655" t="s">
        <v>669</v>
      </c>
      <c r="E655" s="4">
        <v>287470.00490738451</v>
      </c>
    </row>
    <row r="656" spans="1:5" x14ac:dyDescent="0.3">
      <c r="A656">
        <v>1703</v>
      </c>
      <c r="B656" t="s">
        <v>350</v>
      </c>
      <c r="C656" t="s">
        <v>422</v>
      </c>
      <c r="D656" t="s">
        <v>670</v>
      </c>
      <c r="E656" s="4">
        <v>157431.90854285008</v>
      </c>
    </row>
    <row r="657" spans="1:5" x14ac:dyDescent="0.3">
      <c r="A657">
        <v>1703</v>
      </c>
      <c r="B657" t="s">
        <v>350</v>
      </c>
      <c r="C657" t="s">
        <v>422</v>
      </c>
      <c r="D657" t="s">
        <v>670</v>
      </c>
      <c r="E657" s="4">
        <v>157431.90854285008</v>
      </c>
    </row>
    <row r="658" spans="1:5" x14ac:dyDescent="0.3">
      <c r="A658">
        <v>1703</v>
      </c>
      <c r="B658" t="s">
        <v>350</v>
      </c>
      <c r="C658" t="s">
        <v>422</v>
      </c>
      <c r="D658" t="s">
        <v>670</v>
      </c>
      <c r="E658" s="4">
        <v>157431.90854285008</v>
      </c>
    </row>
    <row r="659" spans="1:5" x14ac:dyDescent="0.3">
      <c r="A659">
        <v>1804</v>
      </c>
      <c r="B659" t="s">
        <v>350</v>
      </c>
      <c r="C659" t="s">
        <v>611</v>
      </c>
      <c r="D659" t="s">
        <v>668</v>
      </c>
      <c r="E659" s="4">
        <v>429053.27231848374</v>
      </c>
    </row>
    <row r="660" spans="1:5" x14ac:dyDescent="0.3">
      <c r="A660">
        <v>1804</v>
      </c>
      <c r="B660" t="s">
        <v>350</v>
      </c>
      <c r="C660" t="s">
        <v>611</v>
      </c>
      <c r="D660" t="s">
        <v>668</v>
      </c>
      <c r="E660" s="4">
        <v>429053.27231848374</v>
      </c>
    </row>
    <row r="661" spans="1:5" x14ac:dyDescent="0.3">
      <c r="A661">
        <v>1804</v>
      </c>
      <c r="B661" t="s">
        <v>350</v>
      </c>
      <c r="C661" t="s">
        <v>611</v>
      </c>
      <c r="D661" t="s">
        <v>668</v>
      </c>
      <c r="E661" s="4">
        <v>429053.27231848374</v>
      </c>
    </row>
    <row r="662" spans="1:5" x14ac:dyDescent="0.3">
      <c r="A662">
        <v>1804</v>
      </c>
      <c r="B662" t="s">
        <v>350</v>
      </c>
      <c r="C662" t="s">
        <v>611</v>
      </c>
      <c r="D662" t="s">
        <v>669</v>
      </c>
      <c r="E662" s="4">
        <v>74307.052234867835</v>
      </c>
    </row>
    <row r="663" spans="1:5" x14ac:dyDescent="0.3">
      <c r="A663">
        <v>1804</v>
      </c>
      <c r="B663" t="s">
        <v>350</v>
      </c>
      <c r="C663" t="s">
        <v>611</v>
      </c>
      <c r="D663" t="s">
        <v>669</v>
      </c>
      <c r="E663" s="4">
        <v>74307.052234867835</v>
      </c>
    </row>
    <row r="664" spans="1:5" x14ac:dyDescent="0.3">
      <c r="A664">
        <v>1804</v>
      </c>
      <c r="B664" t="s">
        <v>350</v>
      </c>
      <c r="C664" t="s">
        <v>611</v>
      </c>
      <c r="D664" t="s">
        <v>669</v>
      </c>
      <c r="E664" s="4">
        <v>74307.052234867835</v>
      </c>
    </row>
    <row r="665" spans="1:5" x14ac:dyDescent="0.3">
      <c r="A665">
        <v>1804</v>
      </c>
      <c r="B665" t="s">
        <v>350</v>
      </c>
      <c r="C665" t="s">
        <v>611</v>
      </c>
      <c r="D665" t="s">
        <v>670</v>
      </c>
      <c r="E665" s="4">
        <v>105086.96090119384</v>
      </c>
    </row>
    <row r="666" spans="1:5" x14ac:dyDescent="0.3">
      <c r="A666">
        <v>1804</v>
      </c>
      <c r="B666" t="s">
        <v>350</v>
      </c>
      <c r="C666" t="s">
        <v>611</v>
      </c>
      <c r="D666" t="s">
        <v>670</v>
      </c>
      <c r="E666" s="4">
        <v>105086.96090119384</v>
      </c>
    </row>
    <row r="667" spans="1:5" x14ac:dyDescent="0.3">
      <c r="A667">
        <v>1804</v>
      </c>
      <c r="B667" t="s">
        <v>350</v>
      </c>
      <c r="C667" t="s">
        <v>611</v>
      </c>
      <c r="D667" t="s">
        <v>670</v>
      </c>
      <c r="E667" s="4">
        <v>105086.96090119384</v>
      </c>
    </row>
    <row r="668" spans="1:5" x14ac:dyDescent="0.3">
      <c r="A668">
        <v>603</v>
      </c>
      <c r="B668" t="s">
        <v>350</v>
      </c>
      <c r="C668" t="s">
        <v>579</v>
      </c>
      <c r="D668" t="s">
        <v>668</v>
      </c>
      <c r="E668" s="4">
        <v>225972.11055029582</v>
      </c>
    </row>
    <row r="669" spans="1:5" x14ac:dyDescent="0.3">
      <c r="A669">
        <v>603</v>
      </c>
      <c r="B669" t="s">
        <v>350</v>
      </c>
      <c r="C669" t="s">
        <v>579</v>
      </c>
      <c r="D669" t="s">
        <v>668</v>
      </c>
      <c r="E669" s="4">
        <v>225972.11055029582</v>
      </c>
    </row>
    <row r="670" spans="1:5" x14ac:dyDescent="0.3">
      <c r="A670">
        <v>603</v>
      </c>
      <c r="B670" t="s">
        <v>350</v>
      </c>
      <c r="C670" t="s">
        <v>579</v>
      </c>
      <c r="D670" t="s">
        <v>668</v>
      </c>
      <c r="E670" s="4">
        <v>225972.11055029582</v>
      </c>
    </row>
    <row r="671" spans="1:5" x14ac:dyDescent="0.3">
      <c r="A671">
        <v>603</v>
      </c>
      <c r="B671" t="s">
        <v>350</v>
      </c>
      <c r="C671" t="s">
        <v>579</v>
      </c>
      <c r="D671" t="s">
        <v>669</v>
      </c>
      <c r="E671" s="4">
        <v>71394.806994120343</v>
      </c>
    </row>
    <row r="672" spans="1:5" x14ac:dyDescent="0.3">
      <c r="A672">
        <v>603</v>
      </c>
      <c r="B672" t="s">
        <v>350</v>
      </c>
      <c r="C672" t="s">
        <v>579</v>
      </c>
      <c r="D672" t="s">
        <v>669</v>
      </c>
      <c r="E672" s="4">
        <v>71394.806994120343</v>
      </c>
    </row>
    <row r="673" spans="1:5" x14ac:dyDescent="0.3">
      <c r="A673">
        <v>603</v>
      </c>
      <c r="B673" t="s">
        <v>350</v>
      </c>
      <c r="C673" t="s">
        <v>579</v>
      </c>
      <c r="D673" t="s">
        <v>669</v>
      </c>
      <c r="E673" s="4">
        <v>71394.806994120343</v>
      </c>
    </row>
    <row r="674" spans="1:5" x14ac:dyDescent="0.3">
      <c r="A674">
        <v>603</v>
      </c>
      <c r="B674" t="s">
        <v>350</v>
      </c>
      <c r="C674" t="s">
        <v>579</v>
      </c>
      <c r="D674" t="s">
        <v>670</v>
      </c>
      <c r="E674" s="4">
        <v>33891.99561347859</v>
      </c>
    </row>
    <row r="675" spans="1:5" x14ac:dyDescent="0.3">
      <c r="A675">
        <v>603</v>
      </c>
      <c r="B675" t="s">
        <v>350</v>
      </c>
      <c r="C675" t="s">
        <v>579</v>
      </c>
      <c r="D675" t="s">
        <v>670</v>
      </c>
      <c r="E675" s="4">
        <v>33891.99561347859</v>
      </c>
    </row>
    <row r="676" spans="1:5" x14ac:dyDescent="0.3">
      <c r="A676">
        <v>603</v>
      </c>
      <c r="B676" t="s">
        <v>350</v>
      </c>
      <c r="C676" t="s">
        <v>579</v>
      </c>
      <c r="D676" t="s">
        <v>670</v>
      </c>
      <c r="E676" s="4">
        <v>33891.99561347859</v>
      </c>
    </row>
    <row r="677" spans="1:5" x14ac:dyDescent="0.3">
      <c r="A677">
        <v>604</v>
      </c>
      <c r="B677" t="s">
        <v>350</v>
      </c>
      <c r="C677" t="s">
        <v>582</v>
      </c>
      <c r="D677" t="s">
        <v>668</v>
      </c>
      <c r="E677" s="4">
        <v>263655.05332975299</v>
      </c>
    </row>
    <row r="678" spans="1:5" x14ac:dyDescent="0.3">
      <c r="A678">
        <v>604</v>
      </c>
      <c r="B678" t="s">
        <v>350</v>
      </c>
      <c r="C678" t="s">
        <v>582</v>
      </c>
      <c r="D678" t="s">
        <v>668</v>
      </c>
      <c r="E678" s="4">
        <v>263655.05332975299</v>
      </c>
    </row>
    <row r="679" spans="1:5" x14ac:dyDescent="0.3">
      <c r="A679">
        <v>604</v>
      </c>
      <c r="B679" t="s">
        <v>350</v>
      </c>
      <c r="C679" t="s">
        <v>582</v>
      </c>
      <c r="D679" t="s">
        <v>668</v>
      </c>
      <c r="E679" s="4">
        <v>263655.05332975299</v>
      </c>
    </row>
    <row r="680" spans="1:5" x14ac:dyDescent="0.3">
      <c r="A680">
        <v>604</v>
      </c>
      <c r="B680" t="s">
        <v>350</v>
      </c>
      <c r="C680" t="s">
        <v>582</v>
      </c>
      <c r="D680" t="s">
        <v>669</v>
      </c>
      <c r="E680" s="4">
        <v>57360.850763271817</v>
      </c>
    </row>
    <row r="681" spans="1:5" x14ac:dyDescent="0.3">
      <c r="A681">
        <v>604</v>
      </c>
      <c r="B681" t="s">
        <v>350</v>
      </c>
      <c r="C681" t="s">
        <v>582</v>
      </c>
      <c r="D681" t="s">
        <v>669</v>
      </c>
      <c r="E681" s="4">
        <v>57360.850763271817</v>
      </c>
    </row>
    <row r="682" spans="1:5" x14ac:dyDescent="0.3">
      <c r="A682">
        <v>604</v>
      </c>
      <c r="B682" t="s">
        <v>350</v>
      </c>
      <c r="C682" t="s">
        <v>582</v>
      </c>
      <c r="D682" t="s">
        <v>669</v>
      </c>
      <c r="E682" s="4">
        <v>57360.850763271817</v>
      </c>
    </row>
    <row r="683" spans="1:5" x14ac:dyDescent="0.3">
      <c r="A683">
        <v>604</v>
      </c>
      <c r="B683" t="s">
        <v>350</v>
      </c>
      <c r="C683" t="s">
        <v>582</v>
      </c>
      <c r="D683" t="s">
        <v>670</v>
      </c>
      <c r="E683" s="4">
        <v>10243.009064869968</v>
      </c>
    </row>
    <row r="684" spans="1:5" x14ac:dyDescent="0.3">
      <c r="A684">
        <v>604</v>
      </c>
      <c r="B684" t="s">
        <v>350</v>
      </c>
      <c r="C684" t="s">
        <v>582</v>
      </c>
      <c r="D684" t="s">
        <v>670</v>
      </c>
      <c r="E684" s="4">
        <v>10243.009064869968</v>
      </c>
    </row>
    <row r="685" spans="1:5" x14ac:dyDescent="0.3">
      <c r="A685">
        <v>604</v>
      </c>
      <c r="B685" t="s">
        <v>350</v>
      </c>
      <c r="C685" t="s">
        <v>582</v>
      </c>
      <c r="D685" t="s">
        <v>670</v>
      </c>
      <c r="E685" s="4">
        <v>10243.009064869968</v>
      </c>
    </row>
    <row r="686" spans="1:5" x14ac:dyDescent="0.3">
      <c r="A686">
        <v>1408</v>
      </c>
      <c r="B686" t="s">
        <v>350</v>
      </c>
      <c r="C686" t="s">
        <v>545</v>
      </c>
      <c r="D686" t="s">
        <v>668</v>
      </c>
      <c r="E686" s="4">
        <v>246894.46609581911</v>
      </c>
    </row>
    <row r="687" spans="1:5" x14ac:dyDescent="0.3">
      <c r="A687">
        <v>1408</v>
      </c>
      <c r="B687" t="s">
        <v>350</v>
      </c>
      <c r="C687" t="s">
        <v>545</v>
      </c>
      <c r="D687" t="s">
        <v>668</v>
      </c>
      <c r="E687" s="4">
        <v>246894.46609581911</v>
      </c>
    </row>
    <row r="688" spans="1:5" x14ac:dyDescent="0.3">
      <c r="A688">
        <v>1408</v>
      </c>
      <c r="B688" t="s">
        <v>350</v>
      </c>
      <c r="C688" t="s">
        <v>545</v>
      </c>
      <c r="D688" t="s">
        <v>668</v>
      </c>
      <c r="E688" s="4">
        <v>246894.46609581911</v>
      </c>
    </row>
    <row r="689" spans="1:5" x14ac:dyDescent="0.3">
      <c r="A689">
        <v>1408</v>
      </c>
      <c r="B689" t="s">
        <v>350</v>
      </c>
      <c r="C689" t="s">
        <v>545</v>
      </c>
      <c r="D689" t="s">
        <v>669</v>
      </c>
      <c r="E689" s="4">
        <v>45198.071596488626</v>
      </c>
    </row>
    <row r="690" spans="1:5" x14ac:dyDescent="0.3">
      <c r="A690">
        <v>1408</v>
      </c>
      <c r="B690" t="s">
        <v>350</v>
      </c>
      <c r="C690" t="s">
        <v>545</v>
      </c>
      <c r="D690" t="s">
        <v>669</v>
      </c>
      <c r="E690" s="4">
        <v>45198.071596488626</v>
      </c>
    </row>
    <row r="691" spans="1:5" x14ac:dyDescent="0.3">
      <c r="A691">
        <v>1408</v>
      </c>
      <c r="B691" t="s">
        <v>350</v>
      </c>
      <c r="C691" t="s">
        <v>545</v>
      </c>
      <c r="D691" t="s">
        <v>669</v>
      </c>
      <c r="E691" s="4">
        <v>45198.071596488626</v>
      </c>
    </row>
    <row r="692" spans="1:5" x14ac:dyDescent="0.3">
      <c r="A692">
        <v>1408</v>
      </c>
      <c r="B692" t="s">
        <v>350</v>
      </c>
      <c r="C692" t="s">
        <v>545</v>
      </c>
      <c r="D692" t="s">
        <v>670</v>
      </c>
      <c r="E692" s="4">
        <v>0</v>
      </c>
    </row>
    <row r="693" spans="1:5" x14ac:dyDescent="0.3">
      <c r="A693">
        <v>1408</v>
      </c>
      <c r="B693" t="s">
        <v>350</v>
      </c>
      <c r="C693" t="s">
        <v>545</v>
      </c>
      <c r="D693" t="s">
        <v>670</v>
      </c>
      <c r="E693" s="4">
        <v>0</v>
      </c>
    </row>
    <row r="694" spans="1:5" x14ac:dyDescent="0.3">
      <c r="A694">
        <v>1408</v>
      </c>
      <c r="B694" t="s">
        <v>350</v>
      </c>
      <c r="C694" t="s">
        <v>545</v>
      </c>
      <c r="D694" t="s">
        <v>670</v>
      </c>
      <c r="E694" s="4">
        <v>0</v>
      </c>
    </row>
    <row r="695" spans="1:5" x14ac:dyDescent="0.3">
      <c r="A695">
        <v>1409</v>
      </c>
      <c r="B695" t="s">
        <v>350</v>
      </c>
      <c r="C695" t="s">
        <v>539</v>
      </c>
      <c r="D695" t="s">
        <v>668</v>
      </c>
      <c r="E695" s="4">
        <v>245959.98664521318</v>
      </c>
    </row>
    <row r="696" spans="1:5" x14ac:dyDescent="0.3">
      <c r="A696">
        <v>1409</v>
      </c>
      <c r="B696" t="s">
        <v>350</v>
      </c>
      <c r="C696" t="s">
        <v>539</v>
      </c>
      <c r="D696" t="s">
        <v>668</v>
      </c>
      <c r="E696" s="4">
        <v>245959.98664521318</v>
      </c>
    </row>
    <row r="697" spans="1:5" x14ac:dyDescent="0.3">
      <c r="A697">
        <v>1409</v>
      </c>
      <c r="B697" t="s">
        <v>350</v>
      </c>
      <c r="C697" t="s">
        <v>539</v>
      </c>
      <c r="D697" t="s">
        <v>668</v>
      </c>
      <c r="E697" s="4">
        <v>245959.98664521318</v>
      </c>
    </row>
    <row r="698" spans="1:5" x14ac:dyDescent="0.3">
      <c r="A698">
        <v>1409</v>
      </c>
      <c r="B698" t="s">
        <v>350</v>
      </c>
      <c r="C698" t="s">
        <v>539</v>
      </c>
      <c r="D698" t="s">
        <v>669</v>
      </c>
      <c r="E698" s="4">
        <v>55696.402359882006</v>
      </c>
    </row>
    <row r="699" spans="1:5" x14ac:dyDescent="0.3">
      <c r="A699">
        <v>1409</v>
      </c>
      <c r="B699" t="s">
        <v>350</v>
      </c>
      <c r="C699" t="s">
        <v>539</v>
      </c>
      <c r="D699" t="s">
        <v>669</v>
      </c>
      <c r="E699" s="4">
        <v>55696.402359882006</v>
      </c>
    </row>
    <row r="700" spans="1:5" x14ac:dyDescent="0.3">
      <c r="A700">
        <v>1409</v>
      </c>
      <c r="B700" t="s">
        <v>350</v>
      </c>
      <c r="C700" t="s">
        <v>539</v>
      </c>
      <c r="D700" t="s">
        <v>669</v>
      </c>
      <c r="E700" s="4">
        <v>55696.402359882006</v>
      </c>
    </row>
    <row r="701" spans="1:5" x14ac:dyDescent="0.3">
      <c r="A701">
        <v>1409</v>
      </c>
      <c r="B701" t="s">
        <v>350</v>
      </c>
      <c r="C701" t="s">
        <v>539</v>
      </c>
      <c r="D701" t="s">
        <v>670</v>
      </c>
      <c r="E701" s="4">
        <v>28432.429176722981</v>
      </c>
    </row>
    <row r="702" spans="1:5" x14ac:dyDescent="0.3">
      <c r="A702">
        <v>1409</v>
      </c>
      <c r="B702" t="s">
        <v>350</v>
      </c>
      <c r="C702" t="s">
        <v>539</v>
      </c>
      <c r="D702" t="s">
        <v>670</v>
      </c>
      <c r="E702" s="4">
        <v>28432.429176722981</v>
      </c>
    </row>
    <row r="703" spans="1:5" x14ac:dyDescent="0.3">
      <c r="A703">
        <v>1409</v>
      </c>
      <c r="B703" t="s">
        <v>350</v>
      </c>
      <c r="C703" t="s">
        <v>539</v>
      </c>
      <c r="D703" t="s">
        <v>670</v>
      </c>
      <c r="E703" s="4">
        <v>28432.429176722981</v>
      </c>
    </row>
    <row r="704" spans="1:5" x14ac:dyDescent="0.3">
      <c r="A704">
        <v>503</v>
      </c>
      <c r="B704" t="s">
        <v>350</v>
      </c>
      <c r="C704" t="s">
        <v>496</v>
      </c>
      <c r="D704" t="s">
        <v>668</v>
      </c>
      <c r="E704" s="4">
        <v>63642.132785009031</v>
      </c>
    </row>
    <row r="705" spans="1:5" x14ac:dyDescent="0.3">
      <c r="A705">
        <v>503</v>
      </c>
      <c r="B705" t="s">
        <v>350</v>
      </c>
      <c r="C705" t="s">
        <v>496</v>
      </c>
      <c r="D705" t="s">
        <v>668</v>
      </c>
      <c r="E705" s="4">
        <v>63642.132785009031</v>
      </c>
    </row>
    <row r="706" spans="1:5" x14ac:dyDescent="0.3">
      <c r="A706">
        <v>503</v>
      </c>
      <c r="B706" t="s">
        <v>350</v>
      </c>
      <c r="C706" t="s">
        <v>496</v>
      </c>
      <c r="D706" t="s">
        <v>668</v>
      </c>
      <c r="E706" s="4">
        <v>63642.132785009031</v>
      </c>
    </row>
    <row r="707" spans="1:5" x14ac:dyDescent="0.3">
      <c r="A707">
        <v>503</v>
      </c>
      <c r="B707" t="s">
        <v>350</v>
      </c>
      <c r="C707" t="s">
        <v>496</v>
      </c>
      <c r="D707" t="s">
        <v>669</v>
      </c>
      <c r="E707" s="4">
        <v>16392.960050896952</v>
      </c>
    </row>
    <row r="708" spans="1:5" x14ac:dyDescent="0.3">
      <c r="A708">
        <v>503</v>
      </c>
      <c r="B708" t="s">
        <v>350</v>
      </c>
      <c r="C708" t="s">
        <v>496</v>
      </c>
      <c r="D708" t="s">
        <v>669</v>
      </c>
      <c r="E708" s="4">
        <v>16392.960050896952</v>
      </c>
    </row>
    <row r="709" spans="1:5" x14ac:dyDescent="0.3">
      <c r="A709">
        <v>503</v>
      </c>
      <c r="B709" t="s">
        <v>350</v>
      </c>
      <c r="C709" t="s">
        <v>496</v>
      </c>
      <c r="D709" t="s">
        <v>669</v>
      </c>
      <c r="E709" s="4">
        <v>16392.960050896952</v>
      </c>
    </row>
    <row r="710" spans="1:5" x14ac:dyDescent="0.3">
      <c r="A710">
        <v>503</v>
      </c>
      <c r="B710" t="s">
        <v>350</v>
      </c>
      <c r="C710" t="s">
        <v>496</v>
      </c>
      <c r="D710" t="s">
        <v>670</v>
      </c>
      <c r="E710" s="4">
        <v>11559.138497427339</v>
      </c>
    </row>
    <row r="711" spans="1:5" x14ac:dyDescent="0.3">
      <c r="A711">
        <v>503</v>
      </c>
      <c r="B711" t="s">
        <v>350</v>
      </c>
      <c r="C711" t="s">
        <v>496</v>
      </c>
      <c r="D711" t="s">
        <v>670</v>
      </c>
      <c r="E711" s="4">
        <v>11559.138497427339</v>
      </c>
    </row>
    <row r="712" spans="1:5" x14ac:dyDescent="0.3">
      <c r="A712">
        <v>503</v>
      </c>
      <c r="B712" t="s">
        <v>350</v>
      </c>
      <c r="C712" t="s">
        <v>496</v>
      </c>
      <c r="D712" t="s">
        <v>670</v>
      </c>
      <c r="E712" s="4">
        <v>11559.138497427339</v>
      </c>
    </row>
    <row r="713" spans="1:5" x14ac:dyDescent="0.3">
      <c r="A713">
        <v>1206</v>
      </c>
      <c r="B713" t="s">
        <v>350</v>
      </c>
      <c r="C713" t="s">
        <v>399</v>
      </c>
      <c r="D713" t="s">
        <v>668</v>
      </c>
      <c r="E713" s="4">
        <v>248263.14279999997</v>
      </c>
    </row>
    <row r="714" spans="1:5" x14ac:dyDescent="0.3">
      <c r="A714">
        <v>1206</v>
      </c>
      <c r="B714" t="s">
        <v>350</v>
      </c>
      <c r="C714" t="s">
        <v>399</v>
      </c>
      <c r="D714" t="s">
        <v>668</v>
      </c>
      <c r="E714" s="4">
        <v>248263.14279999997</v>
      </c>
    </row>
    <row r="715" spans="1:5" x14ac:dyDescent="0.3">
      <c r="A715">
        <v>1206</v>
      </c>
      <c r="B715" t="s">
        <v>350</v>
      </c>
      <c r="C715" t="s">
        <v>399</v>
      </c>
      <c r="D715" t="s">
        <v>668</v>
      </c>
      <c r="E715" s="4">
        <v>248263.14279999997</v>
      </c>
    </row>
    <row r="716" spans="1:5" x14ac:dyDescent="0.3">
      <c r="A716">
        <v>1206</v>
      </c>
      <c r="B716" t="s">
        <v>350</v>
      </c>
      <c r="C716" t="s">
        <v>399</v>
      </c>
      <c r="D716" t="s">
        <v>669</v>
      </c>
      <c r="E716" s="4">
        <v>0</v>
      </c>
    </row>
    <row r="717" spans="1:5" x14ac:dyDescent="0.3">
      <c r="A717">
        <v>1206</v>
      </c>
      <c r="B717" t="s">
        <v>350</v>
      </c>
      <c r="C717" t="s">
        <v>399</v>
      </c>
      <c r="D717" t="s">
        <v>669</v>
      </c>
      <c r="E717" s="4">
        <v>0</v>
      </c>
    </row>
    <row r="718" spans="1:5" x14ac:dyDescent="0.3">
      <c r="A718">
        <v>1206</v>
      </c>
      <c r="B718" t="s">
        <v>350</v>
      </c>
      <c r="C718" t="s">
        <v>399</v>
      </c>
      <c r="D718" t="s">
        <v>669</v>
      </c>
      <c r="E718" s="4">
        <v>0</v>
      </c>
    </row>
    <row r="719" spans="1:5" x14ac:dyDescent="0.3">
      <c r="A719">
        <v>1206</v>
      </c>
      <c r="B719" t="s">
        <v>350</v>
      </c>
      <c r="C719" t="s">
        <v>399</v>
      </c>
      <c r="D719" t="s">
        <v>670</v>
      </c>
      <c r="E719" s="4">
        <v>78398.887199999997</v>
      </c>
    </row>
    <row r="720" spans="1:5" x14ac:dyDescent="0.3">
      <c r="A720">
        <v>1206</v>
      </c>
      <c r="B720" t="s">
        <v>350</v>
      </c>
      <c r="C720" t="s">
        <v>399</v>
      </c>
      <c r="D720" t="s">
        <v>670</v>
      </c>
      <c r="E720" s="4">
        <v>78398.887199999997</v>
      </c>
    </row>
    <row r="721" spans="1:5" x14ac:dyDescent="0.3">
      <c r="A721">
        <v>1206</v>
      </c>
      <c r="B721" t="s">
        <v>350</v>
      </c>
      <c r="C721" t="s">
        <v>399</v>
      </c>
      <c r="D721" t="s">
        <v>670</v>
      </c>
      <c r="E721" s="4">
        <v>78398.887199999997</v>
      </c>
    </row>
    <row r="722" spans="1:5" x14ac:dyDescent="0.3">
      <c r="A722">
        <v>207</v>
      </c>
      <c r="B722" t="s">
        <v>350</v>
      </c>
      <c r="C722" t="s">
        <v>477</v>
      </c>
      <c r="D722" t="s">
        <v>668</v>
      </c>
      <c r="E722" s="4">
        <v>116482.58252933506</v>
      </c>
    </row>
    <row r="723" spans="1:5" x14ac:dyDescent="0.3">
      <c r="A723">
        <v>207</v>
      </c>
      <c r="B723" t="s">
        <v>350</v>
      </c>
      <c r="C723" t="s">
        <v>477</v>
      </c>
      <c r="D723" t="s">
        <v>668</v>
      </c>
      <c r="E723" s="4">
        <v>116482.58252933506</v>
      </c>
    </row>
    <row r="724" spans="1:5" x14ac:dyDescent="0.3">
      <c r="A724">
        <v>207</v>
      </c>
      <c r="B724" t="s">
        <v>350</v>
      </c>
      <c r="C724" t="s">
        <v>477</v>
      </c>
      <c r="D724" t="s">
        <v>668</v>
      </c>
      <c r="E724" s="4">
        <v>116482.58252933506</v>
      </c>
    </row>
    <row r="725" spans="1:5" x14ac:dyDescent="0.3">
      <c r="A725">
        <v>207</v>
      </c>
      <c r="B725" t="s">
        <v>350</v>
      </c>
      <c r="C725" t="s">
        <v>477</v>
      </c>
      <c r="D725" t="s">
        <v>669</v>
      </c>
      <c r="E725" s="4">
        <v>0</v>
      </c>
    </row>
    <row r="726" spans="1:5" x14ac:dyDescent="0.3">
      <c r="A726">
        <v>207</v>
      </c>
      <c r="B726" t="s">
        <v>350</v>
      </c>
      <c r="C726" t="s">
        <v>477</v>
      </c>
      <c r="D726" t="s">
        <v>669</v>
      </c>
      <c r="E726" s="4">
        <v>0</v>
      </c>
    </row>
    <row r="727" spans="1:5" x14ac:dyDescent="0.3">
      <c r="A727">
        <v>207</v>
      </c>
      <c r="B727" t="s">
        <v>350</v>
      </c>
      <c r="C727" t="s">
        <v>477</v>
      </c>
      <c r="D727" t="s">
        <v>669</v>
      </c>
      <c r="E727" s="4">
        <v>0</v>
      </c>
    </row>
    <row r="728" spans="1:5" x14ac:dyDescent="0.3">
      <c r="A728">
        <v>207</v>
      </c>
      <c r="B728" t="s">
        <v>350</v>
      </c>
      <c r="C728" t="s">
        <v>477</v>
      </c>
      <c r="D728" t="s">
        <v>670</v>
      </c>
      <c r="E728" s="4">
        <v>39709.971316818774</v>
      </c>
    </row>
    <row r="729" spans="1:5" x14ac:dyDescent="0.3">
      <c r="A729">
        <v>207</v>
      </c>
      <c r="B729" t="s">
        <v>350</v>
      </c>
      <c r="C729" t="s">
        <v>477</v>
      </c>
      <c r="D729" t="s">
        <v>670</v>
      </c>
      <c r="E729" s="4">
        <v>39709.971316818774</v>
      </c>
    </row>
    <row r="730" spans="1:5" x14ac:dyDescent="0.3">
      <c r="A730">
        <v>207</v>
      </c>
      <c r="B730" t="s">
        <v>350</v>
      </c>
      <c r="C730" t="s">
        <v>477</v>
      </c>
      <c r="D730" t="s">
        <v>670</v>
      </c>
      <c r="E730" s="4">
        <v>39709.971316818774</v>
      </c>
    </row>
    <row r="731" spans="1:5" x14ac:dyDescent="0.3">
      <c r="A731">
        <v>1207</v>
      </c>
      <c r="B731" t="s">
        <v>350</v>
      </c>
      <c r="C731" t="s">
        <v>400</v>
      </c>
      <c r="D731" t="s">
        <v>668</v>
      </c>
      <c r="E731" s="4">
        <v>468399.48478308023</v>
      </c>
    </row>
    <row r="732" spans="1:5" x14ac:dyDescent="0.3">
      <c r="A732">
        <v>1207</v>
      </c>
      <c r="B732" t="s">
        <v>350</v>
      </c>
      <c r="C732" t="s">
        <v>400</v>
      </c>
      <c r="D732" t="s">
        <v>668</v>
      </c>
      <c r="E732" s="4">
        <v>468399.48478308023</v>
      </c>
    </row>
    <row r="733" spans="1:5" x14ac:dyDescent="0.3">
      <c r="A733">
        <v>1207</v>
      </c>
      <c r="B733" t="s">
        <v>350</v>
      </c>
      <c r="C733" t="s">
        <v>400</v>
      </c>
      <c r="D733" t="s">
        <v>668</v>
      </c>
      <c r="E733" s="4">
        <v>468399.48478308023</v>
      </c>
    </row>
    <row r="734" spans="1:5" x14ac:dyDescent="0.3">
      <c r="A734">
        <v>1207</v>
      </c>
      <c r="B734" t="s">
        <v>350</v>
      </c>
      <c r="C734" t="s">
        <v>400</v>
      </c>
      <c r="D734" t="s">
        <v>669</v>
      </c>
      <c r="E734" s="4">
        <v>101293.93792841649</v>
      </c>
    </row>
    <row r="735" spans="1:5" x14ac:dyDescent="0.3">
      <c r="A735">
        <v>1207</v>
      </c>
      <c r="B735" t="s">
        <v>350</v>
      </c>
      <c r="C735" t="s">
        <v>400</v>
      </c>
      <c r="D735" t="s">
        <v>669</v>
      </c>
      <c r="E735" s="4">
        <v>101293.93792841649</v>
      </c>
    </row>
    <row r="736" spans="1:5" x14ac:dyDescent="0.3">
      <c r="A736">
        <v>1207</v>
      </c>
      <c r="B736" t="s">
        <v>350</v>
      </c>
      <c r="C736" t="s">
        <v>400</v>
      </c>
      <c r="D736" t="s">
        <v>669</v>
      </c>
      <c r="E736" s="4">
        <v>101293.93792841649</v>
      </c>
    </row>
    <row r="737" spans="1:5" x14ac:dyDescent="0.3">
      <c r="A737">
        <v>1207</v>
      </c>
      <c r="B737" t="s">
        <v>350</v>
      </c>
      <c r="C737" t="s">
        <v>400</v>
      </c>
      <c r="D737" t="s">
        <v>670</v>
      </c>
      <c r="E737" s="4">
        <v>57105.307288503252</v>
      </c>
    </row>
    <row r="738" spans="1:5" x14ac:dyDescent="0.3">
      <c r="A738">
        <v>1207</v>
      </c>
      <c r="B738" t="s">
        <v>350</v>
      </c>
      <c r="C738" t="s">
        <v>400</v>
      </c>
      <c r="D738" t="s">
        <v>670</v>
      </c>
      <c r="E738" s="4">
        <v>57105.307288503252</v>
      </c>
    </row>
    <row r="739" spans="1:5" x14ac:dyDescent="0.3">
      <c r="A739">
        <v>1207</v>
      </c>
      <c r="B739" t="s">
        <v>350</v>
      </c>
      <c r="C739" t="s">
        <v>400</v>
      </c>
      <c r="D739" t="s">
        <v>670</v>
      </c>
      <c r="E739" s="4">
        <v>57105.307288503252</v>
      </c>
    </row>
    <row r="740" spans="1:5" x14ac:dyDescent="0.3">
      <c r="A740">
        <v>1410</v>
      </c>
      <c r="B740" t="s">
        <v>350</v>
      </c>
      <c r="C740" t="s">
        <v>546</v>
      </c>
      <c r="D740" t="s">
        <v>668</v>
      </c>
      <c r="E740" s="4">
        <v>205438.41817692312</v>
      </c>
    </row>
    <row r="741" spans="1:5" x14ac:dyDescent="0.3">
      <c r="A741">
        <v>1410</v>
      </c>
      <c r="B741" t="s">
        <v>350</v>
      </c>
      <c r="C741" t="s">
        <v>546</v>
      </c>
      <c r="D741" t="s">
        <v>668</v>
      </c>
      <c r="E741" s="4">
        <v>205438.41817692312</v>
      </c>
    </row>
    <row r="742" spans="1:5" x14ac:dyDescent="0.3">
      <c r="A742">
        <v>1410</v>
      </c>
      <c r="B742" t="s">
        <v>350</v>
      </c>
      <c r="C742" t="s">
        <v>546</v>
      </c>
      <c r="D742" t="s">
        <v>668</v>
      </c>
      <c r="E742" s="4">
        <v>205438.41817692312</v>
      </c>
    </row>
    <row r="743" spans="1:5" x14ac:dyDescent="0.3">
      <c r="A743">
        <v>1410</v>
      </c>
      <c r="B743" t="s">
        <v>350</v>
      </c>
      <c r="C743" t="s">
        <v>546</v>
      </c>
      <c r="D743" t="s">
        <v>669</v>
      </c>
      <c r="E743" s="4">
        <v>50845.738042735051</v>
      </c>
    </row>
    <row r="744" spans="1:5" x14ac:dyDescent="0.3">
      <c r="A744">
        <v>1410</v>
      </c>
      <c r="B744" t="s">
        <v>350</v>
      </c>
      <c r="C744" t="s">
        <v>546</v>
      </c>
      <c r="D744" t="s">
        <v>669</v>
      </c>
      <c r="E744" s="4">
        <v>50845.738042735051</v>
      </c>
    </row>
    <row r="745" spans="1:5" x14ac:dyDescent="0.3">
      <c r="A745">
        <v>1410</v>
      </c>
      <c r="B745" t="s">
        <v>350</v>
      </c>
      <c r="C745" t="s">
        <v>546</v>
      </c>
      <c r="D745" t="s">
        <v>669</v>
      </c>
      <c r="E745" s="4">
        <v>50845.738042735051</v>
      </c>
    </row>
    <row r="746" spans="1:5" x14ac:dyDescent="0.3">
      <c r="A746">
        <v>1410</v>
      </c>
      <c r="B746" t="s">
        <v>350</v>
      </c>
      <c r="C746" t="s">
        <v>546</v>
      </c>
      <c r="D746" t="s">
        <v>670</v>
      </c>
      <c r="E746" s="4">
        <v>35808.381472649577</v>
      </c>
    </row>
    <row r="747" spans="1:5" x14ac:dyDescent="0.3">
      <c r="A747">
        <v>1410</v>
      </c>
      <c r="B747" t="s">
        <v>350</v>
      </c>
      <c r="C747" t="s">
        <v>546</v>
      </c>
      <c r="D747" t="s">
        <v>670</v>
      </c>
      <c r="E747" s="4">
        <v>35808.381472649577</v>
      </c>
    </row>
    <row r="748" spans="1:5" x14ac:dyDescent="0.3">
      <c r="A748">
        <v>1410</v>
      </c>
      <c r="B748" t="s">
        <v>350</v>
      </c>
      <c r="C748" t="s">
        <v>546</v>
      </c>
      <c r="D748" t="s">
        <v>670</v>
      </c>
      <c r="E748" s="4">
        <v>35808.381472649577</v>
      </c>
    </row>
    <row r="749" spans="1:5" x14ac:dyDescent="0.3">
      <c r="A749">
        <v>107</v>
      </c>
      <c r="B749" t="s">
        <v>350</v>
      </c>
      <c r="C749" t="s">
        <v>447</v>
      </c>
      <c r="D749" t="s">
        <v>668</v>
      </c>
      <c r="E749" s="4">
        <v>130166.4953004905</v>
      </c>
    </row>
    <row r="750" spans="1:5" x14ac:dyDescent="0.3">
      <c r="A750">
        <v>107</v>
      </c>
      <c r="B750" t="s">
        <v>350</v>
      </c>
      <c r="C750" t="s">
        <v>447</v>
      </c>
      <c r="D750" t="s">
        <v>668</v>
      </c>
      <c r="E750" s="4">
        <v>130166.4953004905</v>
      </c>
    </row>
    <row r="751" spans="1:5" x14ac:dyDescent="0.3">
      <c r="A751">
        <v>107</v>
      </c>
      <c r="B751" t="s">
        <v>350</v>
      </c>
      <c r="C751" t="s">
        <v>447</v>
      </c>
      <c r="D751" t="s">
        <v>668</v>
      </c>
      <c r="E751" s="4">
        <v>130166.4953004905</v>
      </c>
    </row>
    <row r="752" spans="1:5" x14ac:dyDescent="0.3">
      <c r="A752">
        <v>107</v>
      </c>
      <c r="B752" t="s">
        <v>350</v>
      </c>
      <c r="C752" t="s">
        <v>447</v>
      </c>
      <c r="D752" t="s">
        <v>669</v>
      </c>
      <c r="E752" s="4">
        <v>42427.810051551678</v>
      </c>
    </row>
    <row r="753" spans="1:5" x14ac:dyDescent="0.3">
      <c r="A753">
        <v>107</v>
      </c>
      <c r="B753" t="s">
        <v>350</v>
      </c>
      <c r="C753" t="s">
        <v>447</v>
      </c>
      <c r="D753" t="s">
        <v>669</v>
      </c>
      <c r="E753" s="4">
        <v>42427.810051551678</v>
      </c>
    </row>
    <row r="754" spans="1:5" x14ac:dyDescent="0.3">
      <c r="A754">
        <v>107</v>
      </c>
      <c r="B754" t="s">
        <v>350</v>
      </c>
      <c r="C754" t="s">
        <v>447</v>
      </c>
      <c r="D754" t="s">
        <v>669</v>
      </c>
      <c r="E754" s="4">
        <v>42427.810051551678</v>
      </c>
    </row>
    <row r="755" spans="1:5" x14ac:dyDescent="0.3">
      <c r="A755">
        <v>107</v>
      </c>
      <c r="B755" t="s">
        <v>350</v>
      </c>
      <c r="C755" t="s">
        <v>447</v>
      </c>
      <c r="D755" t="s">
        <v>670</v>
      </c>
      <c r="E755" s="4">
        <v>28791.691118546089</v>
      </c>
    </row>
    <row r="756" spans="1:5" x14ac:dyDescent="0.3">
      <c r="A756">
        <v>107</v>
      </c>
      <c r="B756" t="s">
        <v>350</v>
      </c>
      <c r="C756" t="s">
        <v>447</v>
      </c>
      <c r="D756" t="s">
        <v>670</v>
      </c>
      <c r="E756" s="4">
        <v>28791.691118546089</v>
      </c>
    </row>
    <row r="757" spans="1:5" x14ac:dyDescent="0.3">
      <c r="A757">
        <v>107</v>
      </c>
      <c r="B757" t="s">
        <v>350</v>
      </c>
      <c r="C757" t="s">
        <v>447</v>
      </c>
      <c r="D757" t="s">
        <v>670</v>
      </c>
      <c r="E757" s="4">
        <v>28791.691118546089</v>
      </c>
    </row>
    <row r="758" spans="1:5" x14ac:dyDescent="0.3">
      <c r="A758">
        <v>306</v>
      </c>
      <c r="B758" t="s">
        <v>350</v>
      </c>
      <c r="C758" t="s">
        <v>509</v>
      </c>
      <c r="D758" t="s">
        <v>668</v>
      </c>
      <c r="E758" s="4">
        <v>597857.43107623328</v>
      </c>
    </row>
    <row r="759" spans="1:5" x14ac:dyDescent="0.3">
      <c r="A759">
        <v>306</v>
      </c>
      <c r="B759" t="s">
        <v>350</v>
      </c>
      <c r="C759" t="s">
        <v>509</v>
      </c>
      <c r="D759" t="s">
        <v>668</v>
      </c>
      <c r="E759" s="4">
        <v>597857.43107623328</v>
      </c>
    </row>
    <row r="760" spans="1:5" x14ac:dyDescent="0.3">
      <c r="A760">
        <v>306</v>
      </c>
      <c r="B760" t="s">
        <v>350</v>
      </c>
      <c r="C760" t="s">
        <v>509</v>
      </c>
      <c r="D760" t="s">
        <v>668</v>
      </c>
      <c r="E760" s="4">
        <v>597857.43107623328</v>
      </c>
    </row>
    <row r="761" spans="1:5" x14ac:dyDescent="0.3">
      <c r="A761">
        <v>306</v>
      </c>
      <c r="B761" t="s">
        <v>350</v>
      </c>
      <c r="C761" t="s">
        <v>509</v>
      </c>
      <c r="D761" t="s">
        <v>669</v>
      </c>
      <c r="E761" s="4">
        <v>114016.345692576</v>
      </c>
    </row>
    <row r="762" spans="1:5" x14ac:dyDescent="0.3">
      <c r="A762">
        <v>306</v>
      </c>
      <c r="B762" t="s">
        <v>350</v>
      </c>
      <c r="C762" t="s">
        <v>509</v>
      </c>
      <c r="D762" t="s">
        <v>669</v>
      </c>
      <c r="E762" s="4">
        <v>114016.345692576</v>
      </c>
    </row>
    <row r="763" spans="1:5" x14ac:dyDescent="0.3">
      <c r="A763">
        <v>306</v>
      </c>
      <c r="B763" t="s">
        <v>350</v>
      </c>
      <c r="C763" t="s">
        <v>509</v>
      </c>
      <c r="D763" t="s">
        <v>669</v>
      </c>
      <c r="E763" s="4">
        <v>114016.345692576</v>
      </c>
    </row>
    <row r="764" spans="1:5" x14ac:dyDescent="0.3">
      <c r="A764">
        <v>306</v>
      </c>
      <c r="B764" t="s">
        <v>350</v>
      </c>
      <c r="C764" t="s">
        <v>509</v>
      </c>
      <c r="D764" t="s">
        <v>670</v>
      </c>
      <c r="E764" s="4">
        <v>67788.253231190844</v>
      </c>
    </row>
    <row r="765" spans="1:5" x14ac:dyDescent="0.3">
      <c r="A765">
        <v>306</v>
      </c>
      <c r="B765" t="s">
        <v>350</v>
      </c>
      <c r="C765" t="s">
        <v>509</v>
      </c>
      <c r="D765" t="s">
        <v>670</v>
      </c>
      <c r="E765" s="4">
        <v>67788.253231190844</v>
      </c>
    </row>
    <row r="766" spans="1:5" x14ac:dyDescent="0.3">
      <c r="A766">
        <v>306</v>
      </c>
      <c r="B766" t="s">
        <v>350</v>
      </c>
      <c r="C766" t="s">
        <v>509</v>
      </c>
      <c r="D766" t="s">
        <v>670</v>
      </c>
      <c r="E766" s="4">
        <v>67788.253231190844</v>
      </c>
    </row>
    <row r="767" spans="1:5" x14ac:dyDescent="0.3">
      <c r="A767">
        <v>108</v>
      </c>
      <c r="B767" t="s">
        <v>350</v>
      </c>
      <c r="C767" t="s">
        <v>572</v>
      </c>
      <c r="D767" t="s">
        <v>668</v>
      </c>
      <c r="E767" s="4">
        <v>196588.68949027854</v>
      </c>
    </row>
    <row r="768" spans="1:5" x14ac:dyDescent="0.3">
      <c r="A768">
        <v>108</v>
      </c>
      <c r="B768" t="s">
        <v>350</v>
      </c>
      <c r="C768" t="s">
        <v>572</v>
      </c>
      <c r="D768" t="s">
        <v>668</v>
      </c>
      <c r="E768" s="4">
        <v>196588.68949027854</v>
      </c>
    </row>
    <row r="769" spans="1:5" x14ac:dyDescent="0.3">
      <c r="A769">
        <v>108</v>
      </c>
      <c r="B769" t="s">
        <v>350</v>
      </c>
      <c r="C769" t="s">
        <v>572</v>
      </c>
      <c r="D769" t="s">
        <v>668</v>
      </c>
      <c r="E769" s="4">
        <v>196588.68949027854</v>
      </c>
    </row>
    <row r="770" spans="1:5" x14ac:dyDescent="0.3">
      <c r="A770">
        <v>108</v>
      </c>
      <c r="B770" t="s">
        <v>350</v>
      </c>
      <c r="C770" t="s">
        <v>572</v>
      </c>
      <c r="D770" t="s">
        <v>669</v>
      </c>
      <c r="E770" s="4">
        <v>29977.551293313965</v>
      </c>
    </row>
    <row r="771" spans="1:5" x14ac:dyDescent="0.3">
      <c r="A771">
        <v>108</v>
      </c>
      <c r="B771" t="s">
        <v>350</v>
      </c>
      <c r="C771" t="s">
        <v>572</v>
      </c>
      <c r="D771" t="s">
        <v>669</v>
      </c>
      <c r="E771" s="4">
        <v>29977.551293313965</v>
      </c>
    </row>
    <row r="772" spans="1:5" x14ac:dyDescent="0.3">
      <c r="A772">
        <v>108</v>
      </c>
      <c r="B772" t="s">
        <v>350</v>
      </c>
      <c r="C772" t="s">
        <v>572</v>
      </c>
      <c r="D772" t="s">
        <v>669</v>
      </c>
      <c r="E772" s="4">
        <v>29977.551293313965</v>
      </c>
    </row>
    <row r="773" spans="1:5" x14ac:dyDescent="0.3">
      <c r="A773">
        <v>108</v>
      </c>
      <c r="B773" t="s">
        <v>350</v>
      </c>
      <c r="C773" t="s">
        <v>572</v>
      </c>
      <c r="D773" t="s">
        <v>670</v>
      </c>
      <c r="E773" s="4">
        <v>35047.938307316625</v>
      </c>
    </row>
    <row r="774" spans="1:5" x14ac:dyDescent="0.3">
      <c r="A774">
        <v>108</v>
      </c>
      <c r="B774" t="s">
        <v>350</v>
      </c>
      <c r="C774" t="s">
        <v>572</v>
      </c>
      <c r="D774" t="s">
        <v>670</v>
      </c>
      <c r="E774" s="4">
        <v>35047.938307316625</v>
      </c>
    </row>
    <row r="775" spans="1:5" x14ac:dyDescent="0.3">
      <c r="A775">
        <v>108</v>
      </c>
      <c r="B775" t="s">
        <v>350</v>
      </c>
      <c r="C775" t="s">
        <v>572</v>
      </c>
      <c r="D775" t="s">
        <v>670</v>
      </c>
      <c r="E775" s="4">
        <v>35047.938307316625</v>
      </c>
    </row>
    <row r="776" spans="1:5" x14ac:dyDescent="0.3">
      <c r="A776">
        <v>704</v>
      </c>
      <c r="B776" t="s">
        <v>350</v>
      </c>
      <c r="C776" t="s">
        <v>360</v>
      </c>
      <c r="D776" t="s">
        <v>668</v>
      </c>
      <c r="E776" s="4">
        <v>77975.377262071721</v>
      </c>
    </row>
    <row r="777" spans="1:5" x14ac:dyDescent="0.3">
      <c r="A777">
        <v>704</v>
      </c>
      <c r="B777" t="s">
        <v>350</v>
      </c>
      <c r="C777" t="s">
        <v>360</v>
      </c>
      <c r="D777" t="s">
        <v>668</v>
      </c>
      <c r="E777" s="4">
        <v>77975.377262071721</v>
      </c>
    </row>
    <row r="778" spans="1:5" x14ac:dyDescent="0.3">
      <c r="A778">
        <v>704</v>
      </c>
      <c r="B778" t="s">
        <v>350</v>
      </c>
      <c r="C778" t="s">
        <v>360</v>
      </c>
      <c r="D778" t="s">
        <v>668</v>
      </c>
      <c r="E778" s="4">
        <v>77975.377262071721</v>
      </c>
    </row>
    <row r="779" spans="1:5" x14ac:dyDescent="0.3">
      <c r="A779">
        <v>704</v>
      </c>
      <c r="B779" t="s">
        <v>350</v>
      </c>
      <c r="C779" t="s">
        <v>360</v>
      </c>
      <c r="D779" t="s">
        <v>669</v>
      </c>
      <c r="E779" s="4">
        <v>33217.840419254651</v>
      </c>
    </row>
    <row r="780" spans="1:5" x14ac:dyDescent="0.3">
      <c r="A780">
        <v>704</v>
      </c>
      <c r="B780" t="s">
        <v>350</v>
      </c>
      <c r="C780" t="s">
        <v>360</v>
      </c>
      <c r="D780" t="s">
        <v>669</v>
      </c>
      <c r="E780" s="4">
        <v>33217.840419254651</v>
      </c>
    </row>
    <row r="781" spans="1:5" x14ac:dyDescent="0.3">
      <c r="A781">
        <v>704</v>
      </c>
      <c r="B781" t="s">
        <v>350</v>
      </c>
      <c r="C781" t="s">
        <v>360</v>
      </c>
      <c r="D781" t="s">
        <v>669</v>
      </c>
      <c r="E781" s="4">
        <v>33217.840419254651</v>
      </c>
    </row>
    <row r="782" spans="1:5" x14ac:dyDescent="0.3">
      <c r="A782">
        <v>704</v>
      </c>
      <c r="B782" t="s">
        <v>350</v>
      </c>
      <c r="C782" t="s">
        <v>360</v>
      </c>
      <c r="D782" t="s">
        <v>670</v>
      </c>
      <c r="E782" s="4">
        <v>6346.8330329593264</v>
      </c>
    </row>
    <row r="783" spans="1:5" x14ac:dyDescent="0.3">
      <c r="A783">
        <v>704</v>
      </c>
      <c r="B783" t="s">
        <v>350</v>
      </c>
      <c r="C783" t="s">
        <v>360</v>
      </c>
      <c r="D783" t="s">
        <v>670</v>
      </c>
      <c r="E783" s="4">
        <v>6346.8330329593264</v>
      </c>
    </row>
    <row r="784" spans="1:5" x14ac:dyDescent="0.3">
      <c r="A784">
        <v>704</v>
      </c>
      <c r="B784" t="s">
        <v>350</v>
      </c>
      <c r="C784" t="s">
        <v>360</v>
      </c>
      <c r="D784" t="s">
        <v>670</v>
      </c>
      <c r="E784" s="4">
        <v>6346.8330329593264</v>
      </c>
    </row>
    <row r="785" spans="1:5" x14ac:dyDescent="0.3">
      <c r="A785">
        <v>705</v>
      </c>
      <c r="B785" t="s">
        <v>350</v>
      </c>
      <c r="C785" t="s">
        <v>356</v>
      </c>
      <c r="D785" t="s">
        <v>668</v>
      </c>
      <c r="E785" s="4">
        <v>247266.20125533047</v>
      </c>
    </row>
    <row r="786" spans="1:5" x14ac:dyDescent="0.3">
      <c r="A786">
        <v>705</v>
      </c>
      <c r="B786" t="s">
        <v>350</v>
      </c>
      <c r="C786" t="s">
        <v>356</v>
      </c>
      <c r="D786" t="s">
        <v>668</v>
      </c>
      <c r="E786" s="4">
        <v>247266.20125533047</v>
      </c>
    </row>
    <row r="787" spans="1:5" x14ac:dyDescent="0.3">
      <c r="A787">
        <v>705</v>
      </c>
      <c r="B787" t="s">
        <v>350</v>
      </c>
      <c r="C787" t="s">
        <v>356</v>
      </c>
      <c r="D787" t="s">
        <v>668</v>
      </c>
      <c r="E787" s="4">
        <v>247266.20125533047</v>
      </c>
    </row>
    <row r="788" spans="1:5" x14ac:dyDescent="0.3">
      <c r="A788">
        <v>705</v>
      </c>
      <c r="B788" t="s">
        <v>350</v>
      </c>
      <c r="C788" t="s">
        <v>356</v>
      </c>
      <c r="D788" t="s">
        <v>669</v>
      </c>
      <c r="E788" s="4">
        <v>67817.080511727065</v>
      </c>
    </row>
    <row r="789" spans="1:5" x14ac:dyDescent="0.3">
      <c r="A789">
        <v>705</v>
      </c>
      <c r="B789" t="s">
        <v>350</v>
      </c>
      <c r="C789" t="s">
        <v>356</v>
      </c>
      <c r="D789" t="s">
        <v>669</v>
      </c>
      <c r="E789" s="4">
        <v>67817.080511727065</v>
      </c>
    </row>
    <row r="790" spans="1:5" x14ac:dyDescent="0.3">
      <c r="A790">
        <v>705</v>
      </c>
      <c r="B790" t="s">
        <v>350</v>
      </c>
      <c r="C790" t="s">
        <v>356</v>
      </c>
      <c r="D790" t="s">
        <v>669</v>
      </c>
      <c r="E790" s="4">
        <v>67817.080511727065</v>
      </c>
    </row>
    <row r="791" spans="1:5" x14ac:dyDescent="0.3">
      <c r="A791">
        <v>705</v>
      </c>
      <c r="B791" t="s">
        <v>350</v>
      </c>
      <c r="C791" t="s">
        <v>356</v>
      </c>
      <c r="D791" t="s">
        <v>670</v>
      </c>
      <c r="E791" s="4">
        <v>41547.818947228137</v>
      </c>
    </row>
    <row r="792" spans="1:5" x14ac:dyDescent="0.3">
      <c r="A792">
        <v>705</v>
      </c>
      <c r="B792" t="s">
        <v>350</v>
      </c>
      <c r="C792" t="s">
        <v>356</v>
      </c>
      <c r="D792" t="s">
        <v>670</v>
      </c>
      <c r="E792" s="4">
        <v>41547.818947228137</v>
      </c>
    </row>
    <row r="793" spans="1:5" x14ac:dyDescent="0.3">
      <c r="A793">
        <v>705</v>
      </c>
      <c r="B793" t="s">
        <v>350</v>
      </c>
      <c r="C793" t="s">
        <v>356</v>
      </c>
      <c r="D793" t="s">
        <v>670</v>
      </c>
      <c r="E793" s="4">
        <v>41547.818947228137</v>
      </c>
    </row>
    <row r="794" spans="1:5" x14ac:dyDescent="0.3">
      <c r="A794">
        <v>307</v>
      </c>
      <c r="B794" t="s">
        <v>350</v>
      </c>
      <c r="C794" t="s">
        <v>465</v>
      </c>
      <c r="D794" t="s">
        <v>668</v>
      </c>
      <c r="E794" s="4">
        <v>450284.59708900016</v>
      </c>
    </row>
    <row r="795" spans="1:5" x14ac:dyDescent="0.3">
      <c r="A795">
        <v>307</v>
      </c>
      <c r="B795" t="s">
        <v>350</v>
      </c>
      <c r="C795" t="s">
        <v>465</v>
      </c>
      <c r="D795" t="s">
        <v>668</v>
      </c>
      <c r="E795" s="4">
        <v>450284.59708900016</v>
      </c>
    </row>
    <row r="796" spans="1:5" x14ac:dyDescent="0.3">
      <c r="A796">
        <v>307</v>
      </c>
      <c r="B796" t="s">
        <v>350</v>
      </c>
      <c r="C796" t="s">
        <v>465</v>
      </c>
      <c r="D796" t="s">
        <v>668</v>
      </c>
      <c r="E796" s="4">
        <v>450284.59708900016</v>
      </c>
    </row>
    <row r="797" spans="1:5" x14ac:dyDescent="0.3">
      <c r="A797">
        <v>307</v>
      </c>
      <c r="B797" t="s">
        <v>350</v>
      </c>
      <c r="C797" t="s">
        <v>465</v>
      </c>
      <c r="D797" t="s">
        <v>669</v>
      </c>
      <c r="E797" s="4">
        <v>119914.62409047049</v>
      </c>
    </row>
    <row r="798" spans="1:5" x14ac:dyDescent="0.3">
      <c r="A798">
        <v>307</v>
      </c>
      <c r="B798" t="s">
        <v>350</v>
      </c>
      <c r="C798" t="s">
        <v>465</v>
      </c>
      <c r="D798" t="s">
        <v>669</v>
      </c>
      <c r="E798" s="4">
        <v>119914.62409047049</v>
      </c>
    </row>
    <row r="799" spans="1:5" x14ac:dyDescent="0.3">
      <c r="A799">
        <v>307</v>
      </c>
      <c r="B799" t="s">
        <v>350</v>
      </c>
      <c r="C799" t="s">
        <v>465</v>
      </c>
      <c r="D799" t="s">
        <v>669</v>
      </c>
      <c r="E799" s="4">
        <v>119914.62409047049</v>
      </c>
    </row>
    <row r="800" spans="1:5" x14ac:dyDescent="0.3">
      <c r="A800">
        <v>307</v>
      </c>
      <c r="B800" t="s">
        <v>350</v>
      </c>
      <c r="C800" t="s">
        <v>465</v>
      </c>
      <c r="D800" t="s">
        <v>670</v>
      </c>
      <c r="E800" s="4">
        <v>56559.155070529312</v>
      </c>
    </row>
    <row r="801" spans="1:5" x14ac:dyDescent="0.3">
      <c r="A801">
        <v>307</v>
      </c>
      <c r="B801" t="s">
        <v>350</v>
      </c>
      <c r="C801" t="s">
        <v>465</v>
      </c>
      <c r="D801" t="s">
        <v>670</v>
      </c>
      <c r="E801" s="4">
        <v>56559.155070529312</v>
      </c>
    </row>
    <row r="802" spans="1:5" x14ac:dyDescent="0.3">
      <c r="A802">
        <v>307</v>
      </c>
      <c r="B802" t="s">
        <v>350</v>
      </c>
      <c r="C802" t="s">
        <v>465</v>
      </c>
      <c r="D802" t="s">
        <v>670</v>
      </c>
      <c r="E802" s="4">
        <v>56559.155070529312</v>
      </c>
    </row>
    <row r="803" spans="1:5" x14ac:dyDescent="0.3">
      <c r="A803">
        <v>805</v>
      </c>
      <c r="B803" t="s">
        <v>350</v>
      </c>
      <c r="C803" t="s">
        <v>378</v>
      </c>
      <c r="D803" t="s">
        <v>668</v>
      </c>
      <c r="E803" s="4">
        <v>0</v>
      </c>
    </row>
    <row r="804" spans="1:5" x14ac:dyDescent="0.3">
      <c r="A804">
        <v>805</v>
      </c>
      <c r="B804" t="s">
        <v>350</v>
      </c>
      <c r="C804" t="s">
        <v>378</v>
      </c>
      <c r="D804" t="s">
        <v>668</v>
      </c>
      <c r="E804" s="4">
        <v>0</v>
      </c>
    </row>
    <row r="805" spans="1:5" x14ac:dyDescent="0.3">
      <c r="A805">
        <v>805</v>
      </c>
      <c r="B805" t="s">
        <v>350</v>
      </c>
      <c r="C805" t="s">
        <v>378</v>
      </c>
      <c r="D805" t="s">
        <v>668</v>
      </c>
      <c r="E805" s="4">
        <v>0</v>
      </c>
    </row>
    <row r="806" spans="1:5" x14ac:dyDescent="0.3">
      <c r="A806">
        <v>805</v>
      </c>
      <c r="B806" t="s">
        <v>350</v>
      </c>
      <c r="C806" t="s">
        <v>378</v>
      </c>
      <c r="D806" t="s">
        <v>669</v>
      </c>
      <c r="E806" s="4">
        <v>0</v>
      </c>
    </row>
    <row r="807" spans="1:5" x14ac:dyDescent="0.3">
      <c r="A807">
        <v>805</v>
      </c>
      <c r="B807" t="s">
        <v>350</v>
      </c>
      <c r="C807" t="s">
        <v>378</v>
      </c>
      <c r="D807" t="s">
        <v>669</v>
      </c>
      <c r="E807" s="4">
        <v>0</v>
      </c>
    </row>
    <row r="808" spans="1:5" x14ac:dyDescent="0.3">
      <c r="A808">
        <v>805</v>
      </c>
      <c r="B808" t="s">
        <v>350</v>
      </c>
      <c r="C808" t="s">
        <v>378</v>
      </c>
      <c r="D808" t="s">
        <v>669</v>
      </c>
      <c r="E808" s="4">
        <v>0</v>
      </c>
    </row>
    <row r="809" spans="1:5" x14ac:dyDescent="0.3">
      <c r="A809">
        <v>805</v>
      </c>
      <c r="B809" t="s">
        <v>350</v>
      </c>
      <c r="C809" t="s">
        <v>378</v>
      </c>
      <c r="D809" t="s">
        <v>670</v>
      </c>
      <c r="E809" s="4">
        <v>0</v>
      </c>
    </row>
    <row r="810" spans="1:5" x14ac:dyDescent="0.3">
      <c r="A810">
        <v>805</v>
      </c>
      <c r="B810" t="s">
        <v>350</v>
      </c>
      <c r="C810" t="s">
        <v>378</v>
      </c>
      <c r="D810" t="s">
        <v>670</v>
      </c>
      <c r="E810" s="4">
        <v>0</v>
      </c>
    </row>
    <row r="811" spans="1:5" x14ac:dyDescent="0.3">
      <c r="A811">
        <v>805</v>
      </c>
      <c r="B811" t="s">
        <v>350</v>
      </c>
      <c r="C811" t="s">
        <v>378</v>
      </c>
      <c r="D811" t="s">
        <v>670</v>
      </c>
      <c r="E811" s="4">
        <v>0</v>
      </c>
    </row>
    <row r="812" spans="1:5" x14ac:dyDescent="0.3">
      <c r="A812">
        <v>1303</v>
      </c>
      <c r="B812" t="s">
        <v>350</v>
      </c>
      <c r="C812" t="s">
        <v>612</v>
      </c>
      <c r="D812" t="s">
        <v>668</v>
      </c>
      <c r="E812" s="4">
        <v>439786.26130366162</v>
      </c>
    </row>
    <row r="813" spans="1:5" x14ac:dyDescent="0.3">
      <c r="A813">
        <v>1303</v>
      </c>
      <c r="B813" t="s">
        <v>350</v>
      </c>
      <c r="C813" t="s">
        <v>612</v>
      </c>
      <c r="D813" t="s">
        <v>668</v>
      </c>
      <c r="E813" s="4">
        <v>439786.26130366162</v>
      </c>
    </row>
    <row r="814" spans="1:5" x14ac:dyDescent="0.3">
      <c r="A814">
        <v>1303</v>
      </c>
      <c r="B814" t="s">
        <v>350</v>
      </c>
      <c r="C814" t="s">
        <v>612</v>
      </c>
      <c r="D814" t="s">
        <v>668</v>
      </c>
      <c r="E814" s="4">
        <v>439786.26130366162</v>
      </c>
    </row>
    <row r="815" spans="1:5" x14ac:dyDescent="0.3">
      <c r="A815">
        <v>1303</v>
      </c>
      <c r="B815" t="s">
        <v>350</v>
      </c>
      <c r="C815" t="s">
        <v>612</v>
      </c>
      <c r="D815" t="s">
        <v>669</v>
      </c>
      <c r="E815" s="4">
        <v>86883.314633049245</v>
      </c>
    </row>
    <row r="816" spans="1:5" x14ac:dyDescent="0.3">
      <c r="A816">
        <v>1303</v>
      </c>
      <c r="B816" t="s">
        <v>350</v>
      </c>
      <c r="C816" t="s">
        <v>612</v>
      </c>
      <c r="D816" t="s">
        <v>669</v>
      </c>
      <c r="E816" s="4">
        <v>86883.314633049245</v>
      </c>
    </row>
    <row r="817" spans="1:5" x14ac:dyDescent="0.3">
      <c r="A817">
        <v>1303</v>
      </c>
      <c r="B817" t="s">
        <v>350</v>
      </c>
      <c r="C817" t="s">
        <v>612</v>
      </c>
      <c r="D817" t="s">
        <v>669</v>
      </c>
      <c r="E817" s="4">
        <v>86883.314633049245</v>
      </c>
    </row>
    <row r="818" spans="1:5" x14ac:dyDescent="0.3">
      <c r="A818">
        <v>1303</v>
      </c>
      <c r="B818" t="s">
        <v>350</v>
      </c>
      <c r="C818" t="s">
        <v>612</v>
      </c>
      <c r="D818" t="s">
        <v>670</v>
      </c>
      <c r="E818" s="4">
        <v>81777.709517834592</v>
      </c>
    </row>
    <row r="819" spans="1:5" x14ac:dyDescent="0.3">
      <c r="A819">
        <v>1303</v>
      </c>
      <c r="B819" t="s">
        <v>350</v>
      </c>
      <c r="C819" t="s">
        <v>612</v>
      </c>
      <c r="D819" t="s">
        <v>670</v>
      </c>
      <c r="E819" s="4">
        <v>81777.709517834592</v>
      </c>
    </row>
    <row r="820" spans="1:5" x14ac:dyDescent="0.3">
      <c r="A820">
        <v>1303</v>
      </c>
      <c r="B820" t="s">
        <v>350</v>
      </c>
      <c r="C820" t="s">
        <v>612</v>
      </c>
      <c r="D820" t="s">
        <v>670</v>
      </c>
      <c r="E820" s="4">
        <v>81777.709517834592</v>
      </c>
    </row>
    <row r="821" spans="1:5" x14ac:dyDescent="0.3">
      <c r="A821">
        <v>208</v>
      </c>
      <c r="B821" t="s">
        <v>350</v>
      </c>
      <c r="C821" t="s">
        <v>478</v>
      </c>
      <c r="D821" t="s">
        <v>668</v>
      </c>
      <c r="E821" s="4">
        <v>320258.69676307694</v>
      </c>
    </row>
    <row r="822" spans="1:5" x14ac:dyDescent="0.3">
      <c r="A822">
        <v>208</v>
      </c>
      <c r="B822" t="s">
        <v>350</v>
      </c>
      <c r="C822" t="s">
        <v>478</v>
      </c>
      <c r="D822" t="s">
        <v>668</v>
      </c>
      <c r="E822" s="4">
        <v>320258.69676307694</v>
      </c>
    </row>
    <row r="823" spans="1:5" x14ac:dyDescent="0.3">
      <c r="A823">
        <v>208</v>
      </c>
      <c r="B823" t="s">
        <v>350</v>
      </c>
      <c r="C823" t="s">
        <v>478</v>
      </c>
      <c r="D823" t="s">
        <v>668</v>
      </c>
      <c r="E823" s="4">
        <v>320258.69676307694</v>
      </c>
    </row>
    <row r="824" spans="1:5" x14ac:dyDescent="0.3">
      <c r="A824">
        <v>208</v>
      </c>
      <c r="B824" t="s">
        <v>350</v>
      </c>
      <c r="C824" t="s">
        <v>478</v>
      </c>
      <c r="D824" t="s">
        <v>669</v>
      </c>
      <c r="E824" s="4">
        <v>33383.857083076924</v>
      </c>
    </row>
    <row r="825" spans="1:5" x14ac:dyDescent="0.3">
      <c r="A825">
        <v>208</v>
      </c>
      <c r="B825" t="s">
        <v>350</v>
      </c>
      <c r="C825" t="s">
        <v>478</v>
      </c>
      <c r="D825" t="s">
        <v>669</v>
      </c>
      <c r="E825" s="4">
        <v>33383.857083076924</v>
      </c>
    </row>
    <row r="826" spans="1:5" x14ac:dyDescent="0.3">
      <c r="A826">
        <v>208</v>
      </c>
      <c r="B826" t="s">
        <v>350</v>
      </c>
      <c r="C826" t="s">
        <v>478</v>
      </c>
      <c r="D826" t="s">
        <v>669</v>
      </c>
      <c r="E826" s="4">
        <v>33383.857083076924</v>
      </c>
    </row>
    <row r="827" spans="1:5" x14ac:dyDescent="0.3">
      <c r="A827">
        <v>208</v>
      </c>
      <c r="B827" t="s">
        <v>350</v>
      </c>
      <c r="C827" t="s">
        <v>478</v>
      </c>
      <c r="D827" t="s">
        <v>670</v>
      </c>
      <c r="E827" s="4">
        <v>0</v>
      </c>
    </row>
    <row r="828" spans="1:5" x14ac:dyDescent="0.3">
      <c r="A828">
        <v>208</v>
      </c>
      <c r="B828" t="s">
        <v>350</v>
      </c>
      <c r="C828" t="s">
        <v>478</v>
      </c>
      <c r="D828" t="s">
        <v>670</v>
      </c>
      <c r="E828" s="4">
        <v>0</v>
      </c>
    </row>
    <row r="829" spans="1:5" x14ac:dyDescent="0.3">
      <c r="A829">
        <v>208</v>
      </c>
      <c r="B829" t="s">
        <v>350</v>
      </c>
      <c r="C829" t="s">
        <v>478</v>
      </c>
      <c r="D829" t="s">
        <v>670</v>
      </c>
      <c r="E829" s="4">
        <v>0</v>
      </c>
    </row>
    <row r="830" spans="1:5" x14ac:dyDescent="0.3">
      <c r="A830">
        <v>1411</v>
      </c>
      <c r="B830" t="s">
        <v>350</v>
      </c>
      <c r="C830" t="s">
        <v>547</v>
      </c>
      <c r="D830" t="s">
        <v>668</v>
      </c>
      <c r="E830" s="4">
        <v>244885.66291375292</v>
      </c>
    </row>
    <row r="831" spans="1:5" x14ac:dyDescent="0.3">
      <c r="A831">
        <v>1411</v>
      </c>
      <c r="B831" t="s">
        <v>350</v>
      </c>
      <c r="C831" t="s">
        <v>547</v>
      </c>
      <c r="D831" t="s">
        <v>668</v>
      </c>
      <c r="E831" s="4">
        <v>244885.66291375292</v>
      </c>
    </row>
    <row r="832" spans="1:5" x14ac:dyDescent="0.3">
      <c r="A832">
        <v>1411</v>
      </c>
      <c r="B832" t="s">
        <v>350</v>
      </c>
      <c r="C832" t="s">
        <v>547</v>
      </c>
      <c r="D832" t="s">
        <v>668</v>
      </c>
      <c r="E832" s="4">
        <v>244885.66291375292</v>
      </c>
    </row>
    <row r="833" spans="1:5" x14ac:dyDescent="0.3">
      <c r="A833">
        <v>1411</v>
      </c>
      <c r="B833" t="s">
        <v>350</v>
      </c>
      <c r="C833" t="s">
        <v>547</v>
      </c>
      <c r="D833" t="s">
        <v>669</v>
      </c>
      <c r="E833" s="4">
        <v>34140.686223776225</v>
      </c>
    </row>
    <row r="834" spans="1:5" x14ac:dyDescent="0.3">
      <c r="A834">
        <v>1411</v>
      </c>
      <c r="B834" t="s">
        <v>350</v>
      </c>
      <c r="C834" t="s">
        <v>547</v>
      </c>
      <c r="D834" t="s">
        <v>669</v>
      </c>
      <c r="E834" s="4">
        <v>34140.686223776225</v>
      </c>
    </row>
    <row r="835" spans="1:5" x14ac:dyDescent="0.3">
      <c r="A835">
        <v>1411</v>
      </c>
      <c r="B835" t="s">
        <v>350</v>
      </c>
      <c r="C835" t="s">
        <v>547</v>
      </c>
      <c r="D835" t="s">
        <v>669</v>
      </c>
      <c r="E835" s="4">
        <v>34140.686223776225</v>
      </c>
    </row>
    <row r="836" spans="1:5" x14ac:dyDescent="0.3">
      <c r="A836">
        <v>1411</v>
      </c>
      <c r="B836" t="s">
        <v>350</v>
      </c>
      <c r="C836" t="s">
        <v>547</v>
      </c>
      <c r="D836" t="s">
        <v>670</v>
      </c>
      <c r="E836" s="4">
        <v>13066.188554778557</v>
      </c>
    </row>
    <row r="837" spans="1:5" x14ac:dyDescent="0.3">
      <c r="A837">
        <v>1411</v>
      </c>
      <c r="B837" t="s">
        <v>350</v>
      </c>
      <c r="C837" t="s">
        <v>547</v>
      </c>
      <c r="D837" t="s">
        <v>670</v>
      </c>
      <c r="E837" s="4">
        <v>13066.188554778557</v>
      </c>
    </row>
    <row r="838" spans="1:5" x14ac:dyDescent="0.3">
      <c r="A838">
        <v>1411</v>
      </c>
      <c r="B838" t="s">
        <v>350</v>
      </c>
      <c r="C838" t="s">
        <v>547</v>
      </c>
      <c r="D838" t="s">
        <v>670</v>
      </c>
      <c r="E838" s="4">
        <v>13066.188554778557</v>
      </c>
    </row>
    <row r="839" spans="1:5" x14ac:dyDescent="0.3">
      <c r="A839">
        <v>605</v>
      </c>
      <c r="B839" t="s">
        <v>350</v>
      </c>
      <c r="C839" t="s">
        <v>583</v>
      </c>
      <c r="D839" t="s">
        <v>668</v>
      </c>
      <c r="E839" s="4">
        <v>236731.06307495566</v>
      </c>
    </row>
    <row r="840" spans="1:5" x14ac:dyDescent="0.3">
      <c r="A840">
        <v>605</v>
      </c>
      <c r="B840" t="s">
        <v>350</v>
      </c>
      <c r="C840" t="s">
        <v>583</v>
      </c>
      <c r="D840" t="s">
        <v>668</v>
      </c>
      <c r="E840" s="4">
        <v>236731.06307495566</v>
      </c>
    </row>
    <row r="841" spans="1:5" x14ac:dyDescent="0.3">
      <c r="A841">
        <v>605</v>
      </c>
      <c r="B841" t="s">
        <v>350</v>
      </c>
      <c r="C841" t="s">
        <v>583</v>
      </c>
      <c r="D841" t="s">
        <v>668</v>
      </c>
      <c r="E841" s="4">
        <v>236731.06307495566</v>
      </c>
    </row>
    <row r="842" spans="1:5" x14ac:dyDescent="0.3">
      <c r="A842">
        <v>605</v>
      </c>
      <c r="B842" t="s">
        <v>350</v>
      </c>
      <c r="C842" t="s">
        <v>583</v>
      </c>
      <c r="D842" t="s">
        <v>669</v>
      </c>
      <c r="E842" s="4">
        <v>61972.828808455699</v>
      </c>
    </row>
    <row r="843" spans="1:5" x14ac:dyDescent="0.3">
      <c r="A843">
        <v>605</v>
      </c>
      <c r="B843" t="s">
        <v>350</v>
      </c>
      <c r="C843" t="s">
        <v>583</v>
      </c>
      <c r="D843" t="s">
        <v>669</v>
      </c>
      <c r="E843" s="4">
        <v>61972.828808455699</v>
      </c>
    </row>
    <row r="844" spans="1:5" x14ac:dyDescent="0.3">
      <c r="A844">
        <v>605</v>
      </c>
      <c r="B844" t="s">
        <v>350</v>
      </c>
      <c r="C844" t="s">
        <v>583</v>
      </c>
      <c r="D844" t="s">
        <v>669</v>
      </c>
      <c r="E844" s="4">
        <v>61972.828808455699</v>
      </c>
    </row>
    <row r="845" spans="1:5" x14ac:dyDescent="0.3">
      <c r="A845">
        <v>605</v>
      </c>
      <c r="B845" t="s">
        <v>350</v>
      </c>
      <c r="C845" t="s">
        <v>583</v>
      </c>
      <c r="D845" t="s">
        <v>670</v>
      </c>
      <c r="E845" s="4">
        <v>32555.021274483366</v>
      </c>
    </row>
    <row r="846" spans="1:5" x14ac:dyDescent="0.3">
      <c r="A846">
        <v>605</v>
      </c>
      <c r="B846" t="s">
        <v>350</v>
      </c>
      <c r="C846" t="s">
        <v>583</v>
      </c>
      <c r="D846" t="s">
        <v>670</v>
      </c>
      <c r="E846" s="4">
        <v>32555.021274483366</v>
      </c>
    </row>
    <row r="847" spans="1:5" x14ac:dyDescent="0.3">
      <c r="A847">
        <v>605</v>
      </c>
      <c r="B847" t="s">
        <v>350</v>
      </c>
      <c r="C847" t="s">
        <v>583</v>
      </c>
      <c r="D847" t="s">
        <v>670</v>
      </c>
      <c r="E847" s="4">
        <v>32555.021274483366</v>
      </c>
    </row>
    <row r="848" spans="1:5" x14ac:dyDescent="0.3">
      <c r="A848">
        <v>904</v>
      </c>
      <c r="B848" t="s">
        <v>350</v>
      </c>
      <c r="C848" t="s">
        <v>497</v>
      </c>
      <c r="D848" t="s">
        <v>668</v>
      </c>
      <c r="E848" s="4">
        <v>79017.821331606217</v>
      </c>
    </row>
    <row r="849" spans="1:5" x14ac:dyDescent="0.3">
      <c r="A849">
        <v>904</v>
      </c>
      <c r="B849" t="s">
        <v>350</v>
      </c>
      <c r="C849" t="s">
        <v>497</v>
      </c>
      <c r="D849" t="s">
        <v>668</v>
      </c>
      <c r="E849" s="4">
        <v>79017.821331606217</v>
      </c>
    </row>
    <row r="850" spans="1:5" x14ac:dyDescent="0.3">
      <c r="A850">
        <v>904</v>
      </c>
      <c r="B850" t="s">
        <v>350</v>
      </c>
      <c r="C850" t="s">
        <v>497</v>
      </c>
      <c r="D850" t="s">
        <v>668</v>
      </c>
      <c r="E850" s="4">
        <v>79017.821331606217</v>
      </c>
    </row>
    <row r="851" spans="1:5" x14ac:dyDescent="0.3">
      <c r="A851">
        <v>904</v>
      </c>
      <c r="B851" t="s">
        <v>350</v>
      </c>
      <c r="C851" t="s">
        <v>497</v>
      </c>
      <c r="D851" t="s">
        <v>669</v>
      </c>
      <c r="E851" s="4">
        <v>12576.410001727116</v>
      </c>
    </row>
    <row r="852" spans="1:5" x14ac:dyDescent="0.3">
      <c r="A852">
        <v>904</v>
      </c>
      <c r="B852" t="s">
        <v>350</v>
      </c>
      <c r="C852" t="s">
        <v>497</v>
      </c>
      <c r="D852" t="s">
        <v>669</v>
      </c>
      <c r="E852" s="4">
        <v>12576.410001727116</v>
      </c>
    </row>
    <row r="853" spans="1:5" x14ac:dyDescent="0.3">
      <c r="A853">
        <v>904</v>
      </c>
      <c r="B853" t="s">
        <v>350</v>
      </c>
      <c r="C853" t="s">
        <v>497</v>
      </c>
      <c r="D853" t="s">
        <v>669</v>
      </c>
      <c r="E853" s="4">
        <v>12576.410001727116</v>
      </c>
    </row>
    <row r="854" spans="1:5" x14ac:dyDescent="0.3">
      <c r="A854">
        <v>904</v>
      </c>
      <c r="B854" t="s">
        <v>350</v>
      </c>
      <c r="C854" t="s">
        <v>497</v>
      </c>
      <c r="D854" t="s">
        <v>670</v>
      </c>
      <c r="E854" s="4">
        <v>0</v>
      </c>
    </row>
    <row r="855" spans="1:5" x14ac:dyDescent="0.3">
      <c r="A855">
        <v>904</v>
      </c>
      <c r="B855" t="s">
        <v>350</v>
      </c>
      <c r="C855" t="s">
        <v>497</v>
      </c>
      <c r="D855" t="s">
        <v>670</v>
      </c>
      <c r="E855" s="4">
        <v>0</v>
      </c>
    </row>
    <row r="856" spans="1:5" x14ac:dyDescent="0.3">
      <c r="A856">
        <v>904</v>
      </c>
      <c r="B856" t="s">
        <v>350</v>
      </c>
      <c r="C856" t="s">
        <v>497</v>
      </c>
      <c r="D856" t="s">
        <v>670</v>
      </c>
      <c r="E856" s="4">
        <v>0</v>
      </c>
    </row>
    <row r="857" spans="1:5" x14ac:dyDescent="0.3">
      <c r="A857">
        <v>1008</v>
      </c>
      <c r="B857" t="s">
        <v>350</v>
      </c>
      <c r="C857" t="s">
        <v>602</v>
      </c>
      <c r="D857" t="s">
        <v>668</v>
      </c>
      <c r="E857" s="4">
        <v>161317.11853211012</v>
      </c>
    </row>
    <row r="858" spans="1:5" x14ac:dyDescent="0.3">
      <c r="A858">
        <v>1008</v>
      </c>
      <c r="B858" t="s">
        <v>350</v>
      </c>
      <c r="C858" t="s">
        <v>602</v>
      </c>
      <c r="D858" t="s">
        <v>668</v>
      </c>
      <c r="E858" s="4">
        <v>161317.11853211012</v>
      </c>
    </row>
    <row r="859" spans="1:5" x14ac:dyDescent="0.3">
      <c r="A859">
        <v>1008</v>
      </c>
      <c r="B859" t="s">
        <v>350</v>
      </c>
      <c r="C859" t="s">
        <v>602</v>
      </c>
      <c r="D859" t="s">
        <v>668</v>
      </c>
      <c r="E859" s="4">
        <v>161317.11853211012</v>
      </c>
    </row>
    <row r="860" spans="1:5" x14ac:dyDescent="0.3">
      <c r="A860">
        <v>1008</v>
      </c>
      <c r="B860" t="s">
        <v>350</v>
      </c>
      <c r="C860" t="s">
        <v>602</v>
      </c>
      <c r="D860" t="s">
        <v>669</v>
      </c>
      <c r="E860" s="4">
        <v>47891.019564220187</v>
      </c>
    </row>
    <row r="861" spans="1:5" x14ac:dyDescent="0.3">
      <c r="A861">
        <v>1008</v>
      </c>
      <c r="B861" t="s">
        <v>350</v>
      </c>
      <c r="C861" t="s">
        <v>602</v>
      </c>
      <c r="D861" t="s">
        <v>669</v>
      </c>
      <c r="E861" s="4">
        <v>47891.019564220187</v>
      </c>
    </row>
    <row r="862" spans="1:5" x14ac:dyDescent="0.3">
      <c r="A862">
        <v>1008</v>
      </c>
      <c r="B862" t="s">
        <v>350</v>
      </c>
      <c r="C862" t="s">
        <v>602</v>
      </c>
      <c r="D862" t="s">
        <v>669</v>
      </c>
      <c r="E862" s="4">
        <v>47891.019564220187</v>
      </c>
    </row>
    <row r="863" spans="1:5" x14ac:dyDescent="0.3">
      <c r="A863">
        <v>1008</v>
      </c>
      <c r="B863" t="s">
        <v>350</v>
      </c>
      <c r="C863" t="s">
        <v>602</v>
      </c>
      <c r="D863" t="s">
        <v>670</v>
      </c>
      <c r="E863" s="4">
        <v>10586.435903669726</v>
      </c>
    </row>
    <row r="864" spans="1:5" x14ac:dyDescent="0.3">
      <c r="A864">
        <v>1008</v>
      </c>
      <c r="B864" t="s">
        <v>350</v>
      </c>
      <c r="C864" t="s">
        <v>602</v>
      </c>
      <c r="D864" t="s">
        <v>670</v>
      </c>
      <c r="E864" s="4">
        <v>10586.435903669726</v>
      </c>
    </row>
    <row r="865" spans="1:5" x14ac:dyDescent="0.3">
      <c r="A865">
        <v>1008</v>
      </c>
      <c r="B865" t="s">
        <v>350</v>
      </c>
      <c r="C865" t="s">
        <v>602</v>
      </c>
      <c r="D865" t="s">
        <v>670</v>
      </c>
      <c r="E865" s="4">
        <v>10586.435903669726</v>
      </c>
    </row>
    <row r="866" spans="1:5" x14ac:dyDescent="0.3">
      <c r="A866">
        <v>905</v>
      </c>
      <c r="B866" t="s">
        <v>350</v>
      </c>
      <c r="C866" t="s">
        <v>498</v>
      </c>
      <c r="D866" t="s">
        <v>668</v>
      </c>
      <c r="E866" s="4">
        <v>67466.970396747958</v>
      </c>
    </row>
    <row r="867" spans="1:5" x14ac:dyDescent="0.3">
      <c r="A867">
        <v>905</v>
      </c>
      <c r="B867" t="s">
        <v>350</v>
      </c>
      <c r="C867" t="s">
        <v>498</v>
      </c>
      <c r="D867" t="s">
        <v>668</v>
      </c>
      <c r="E867" s="4">
        <v>67466.970396747958</v>
      </c>
    </row>
    <row r="868" spans="1:5" x14ac:dyDescent="0.3">
      <c r="A868">
        <v>905</v>
      </c>
      <c r="B868" t="s">
        <v>350</v>
      </c>
      <c r="C868" t="s">
        <v>498</v>
      </c>
      <c r="D868" t="s">
        <v>668</v>
      </c>
      <c r="E868" s="4">
        <v>67466.970396747958</v>
      </c>
    </row>
    <row r="869" spans="1:5" x14ac:dyDescent="0.3">
      <c r="A869">
        <v>905</v>
      </c>
      <c r="B869" t="s">
        <v>350</v>
      </c>
      <c r="C869" t="s">
        <v>498</v>
      </c>
      <c r="D869" t="s">
        <v>669</v>
      </c>
      <c r="E869" s="4">
        <v>17648.64457398374</v>
      </c>
    </row>
    <row r="870" spans="1:5" x14ac:dyDescent="0.3">
      <c r="A870">
        <v>905</v>
      </c>
      <c r="B870" t="s">
        <v>350</v>
      </c>
      <c r="C870" t="s">
        <v>498</v>
      </c>
      <c r="D870" t="s">
        <v>669</v>
      </c>
      <c r="E870" s="4">
        <v>17648.64457398374</v>
      </c>
    </row>
    <row r="871" spans="1:5" x14ac:dyDescent="0.3">
      <c r="A871">
        <v>905</v>
      </c>
      <c r="B871" t="s">
        <v>350</v>
      </c>
      <c r="C871" t="s">
        <v>498</v>
      </c>
      <c r="D871" t="s">
        <v>669</v>
      </c>
      <c r="E871" s="4">
        <v>17648.64457398374</v>
      </c>
    </row>
    <row r="872" spans="1:5" x14ac:dyDescent="0.3">
      <c r="A872">
        <v>905</v>
      </c>
      <c r="B872" t="s">
        <v>350</v>
      </c>
      <c r="C872" t="s">
        <v>498</v>
      </c>
      <c r="D872" t="s">
        <v>670</v>
      </c>
      <c r="E872" s="4">
        <v>6478.616362601626</v>
      </c>
    </row>
    <row r="873" spans="1:5" x14ac:dyDescent="0.3">
      <c r="A873">
        <v>905</v>
      </c>
      <c r="B873" t="s">
        <v>350</v>
      </c>
      <c r="C873" t="s">
        <v>498</v>
      </c>
      <c r="D873" t="s">
        <v>670</v>
      </c>
      <c r="E873" s="4">
        <v>6478.616362601626</v>
      </c>
    </row>
    <row r="874" spans="1:5" x14ac:dyDescent="0.3">
      <c r="A874">
        <v>905</v>
      </c>
      <c r="B874" t="s">
        <v>350</v>
      </c>
      <c r="C874" t="s">
        <v>498</v>
      </c>
      <c r="D874" t="s">
        <v>670</v>
      </c>
      <c r="E874" s="4">
        <v>6478.616362601626</v>
      </c>
    </row>
    <row r="875" spans="1:5" x14ac:dyDescent="0.3">
      <c r="A875">
        <v>404</v>
      </c>
      <c r="B875" t="s">
        <v>350</v>
      </c>
      <c r="C875" t="s">
        <v>517</v>
      </c>
      <c r="D875" t="s">
        <v>668</v>
      </c>
      <c r="E875" s="4">
        <v>245268.51</v>
      </c>
    </row>
    <row r="876" spans="1:5" x14ac:dyDescent="0.3">
      <c r="A876">
        <v>404</v>
      </c>
      <c r="B876" t="s">
        <v>350</v>
      </c>
      <c r="C876" t="s">
        <v>517</v>
      </c>
      <c r="D876" t="s">
        <v>668</v>
      </c>
      <c r="E876" s="4">
        <v>245268.51</v>
      </c>
    </row>
    <row r="877" spans="1:5" x14ac:dyDescent="0.3">
      <c r="A877">
        <v>404</v>
      </c>
      <c r="B877" t="s">
        <v>350</v>
      </c>
      <c r="C877" t="s">
        <v>517</v>
      </c>
      <c r="D877" t="s">
        <v>668</v>
      </c>
      <c r="E877" s="4">
        <v>245268.51</v>
      </c>
    </row>
    <row r="878" spans="1:5" x14ac:dyDescent="0.3">
      <c r="A878">
        <v>404</v>
      </c>
      <c r="B878" t="s">
        <v>350</v>
      </c>
      <c r="C878" t="s">
        <v>517</v>
      </c>
      <c r="D878" t="s">
        <v>669</v>
      </c>
      <c r="E878" s="4">
        <v>0</v>
      </c>
    </row>
    <row r="879" spans="1:5" x14ac:dyDescent="0.3">
      <c r="A879">
        <v>404</v>
      </c>
      <c r="B879" t="s">
        <v>350</v>
      </c>
      <c r="C879" t="s">
        <v>517</v>
      </c>
      <c r="D879" t="s">
        <v>669</v>
      </c>
      <c r="E879" s="4">
        <v>0</v>
      </c>
    </row>
    <row r="880" spans="1:5" x14ac:dyDescent="0.3">
      <c r="A880">
        <v>404</v>
      </c>
      <c r="B880" t="s">
        <v>350</v>
      </c>
      <c r="C880" t="s">
        <v>517</v>
      </c>
      <c r="D880" t="s">
        <v>669</v>
      </c>
      <c r="E880" s="4">
        <v>0</v>
      </c>
    </row>
    <row r="881" spans="1:5" x14ac:dyDescent="0.3">
      <c r="A881">
        <v>404</v>
      </c>
      <c r="B881" t="s">
        <v>350</v>
      </c>
      <c r="C881" t="s">
        <v>517</v>
      </c>
      <c r="D881" t="s">
        <v>670</v>
      </c>
      <c r="E881" s="4">
        <v>0</v>
      </c>
    </row>
    <row r="882" spans="1:5" x14ac:dyDescent="0.3">
      <c r="A882">
        <v>404</v>
      </c>
      <c r="B882" t="s">
        <v>350</v>
      </c>
      <c r="C882" t="s">
        <v>517</v>
      </c>
      <c r="D882" t="s">
        <v>670</v>
      </c>
      <c r="E882" s="4">
        <v>0</v>
      </c>
    </row>
    <row r="883" spans="1:5" x14ac:dyDescent="0.3">
      <c r="A883">
        <v>404</v>
      </c>
      <c r="B883" t="s">
        <v>350</v>
      </c>
      <c r="C883" t="s">
        <v>517</v>
      </c>
      <c r="D883" t="s">
        <v>670</v>
      </c>
      <c r="E883" s="4">
        <v>0</v>
      </c>
    </row>
    <row r="884" spans="1:5" x14ac:dyDescent="0.3">
      <c r="A884">
        <v>1208</v>
      </c>
      <c r="B884" t="s">
        <v>350</v>
      </c>
      <c r="C884" t="s">
        <v>401</v>
      </c>
      <c r="D884" t="s">
        <v>668</v>
      </c>
      <c r="E884" s="4">
        <v>30017.99</v>
      </c>
    </row>
    <row r="885" spans="1:5" x14ac:dyDescent="0.3">
      <c r="A885">
        <v>1208</v>
      </c>
      <c r="B885" t="s">
        <v>350</v>
      </c>
      <c r="C885" t="s">
        <v>401</v>
      </c>
      <c r="D885" t="s">
        <v>668</v>
      </c>
      <c r="E885" s="4">
        <v>30017.99</v>
      </c>
    </row>
    <row r="886" spans="1:5" x14ac:dyDescent="0.3">
      <c r="A886">
        <v>1208</v>
      </c>
      <c r="B886" t="s">
        <v>350</v>
      </c>
      <c r="C886" t="s">
        <v>401</v>
      </c>
      <c r="D886" t="s">
        <v>668</v>
      </c>
      <c r="E886" s="4">
        <v>30017.99</v>
      </c>
    </row>
    <row r="887" spans="1:5" x14ac:dyDescent="0.3">
      <c r="A887">
        <v>1208</v>
      </c>
      <c r="B887" t="s">
        <v>350</v>
      </c>
      <c r="C887" t="s">
        <v>401</v>
      </c>
      <c r="D887" t="s">
        <v>669</v>
      </c>
      <c r="E887" s="4">
        <v>0</v>
      </c>
    </row>
    <row r="888" spans="1:5" x14ac:dyDescent="0.3">
      <c r="A888">
        <v>1208</v>
      </c>
      <c r="B888" t="s">
        <v>350</v>
      </c>
      <c r="C888" t="s">
        <v>401</v>
      </c>
      <c r="D888" t="s">
        <v>669</v>
      </c>
      <c r="E888" s="4">
        <v>0</v>
      </c>
    </row>
    <row r="889" spans="1:5" x14ac:dyDescent="0.3">
      <c r="A889">
        <v>1208</v>
      </c>
      <c r="B889" t="s">
        <v>350</v>
      </c>
      <c r="C889" t="s">
        <v>401</v>
      </c>
      <c r="D889" t="s">
        <v>669</v>
      </c>
      <c r="E889" s="4">
        <v>0</v>
      </c>
    </row>
    <row r="890" spans="1:5" x14ac:dyDescent="0.3">
      <c r="A890">
        <v>1208</v>
      </c>
      <c r="B890" t="s">
        <v>350</v>
      </c>
      <c r="C890" t="s">
        <v>401</v>
      </c>
      <c r="D890" t="s">
        <v>670</v>
      </c>
      <c r="E890" s="4">
        <v>0</v>
      </c>
    </row>
    <row r="891" spans="1:5" x14ac:dyDescent="0.3">
      <c r="A891">
        <v>1208</v>
      </c>
      <c r="B891" t="s">
        <v>350</v>
      </c>
      <c r="C891" t="s">
        <v>401</v>
      </c>
      <c r="D891" t="s">
        <v>670</v>
      </c>
      <c r="E891" s="4">
        <v>0</v>
      </c>
    </row>
    <row r="892" spans="1:5" x14ac:dyDescent="0.3">
      <c r="A892">
        <v>1208</v>
      </c>
      <c r="B892" t="s">
        <v>350</v>
      </c>
      <c r="C892" t="s">
        <v>401</v>
      </c>
      <c r="D892" t="s">
        <v>670</v>
      </c>
      <c r="E892" s="4">
        <v>0</v>
      </c>
    </row>
    <row r="893" spans="1:5" x14ac:dyDescent="0.3">
      <c r="A893">
        <v>504</v>
      </c>
      <c r="B893" t="s">
        <v>350</v>
      </c>
      <c r="C893" t="s">
        <v>499</v>
      </c>
      <c r="D893" t="s">
        <v>668</v>
      </c>
      <c r="E893" s="4">
        <v>63696.631551519735</v>
      </c>
    </row>
    <row r="894" spans="1:5" x14ac:dyDescent="0.3">
      <c r="A894">
        <v>504</v>
      </c>
      <c r="B894" t="s">
        <v>350</v>
      </c>
      <c r="C894" t="s">
        <v>499</v>
      </c>
      <c r="D894" t="s">
        <v>668</v>
      </c>
      <c r="E894" s="4">
        <v>63696.631551519735</v>
      </c>
    </row>
    <row r="895" spans="1:5" x14ac:dyDescent="0.3">
      <c r="A895">
        <v>504</v>
      </c>
      <c r="B895" t="s">
        <v>350</v>
      </c>
      <c r="C895" t="s">
        <v>499</v>
      </c>
      <c r="D895" t="s">
        <v>668</v>
      </c>
      <c r="E895" s="4">
        <v>63696.631551519735</v>
      </c>
    </row>
    <row r="896" spans="1:5" x14ac:dyDescent="0.3">
      <c r="A896">
        <v>504</v>
      </c>
      <c r="B896" t="s">
        <v>350</v>
      </c>
      <c r="C896" t="s">
        <v>499</v>
      </c>
      <c r="D896" t="s">
        <v>669</v>
      </c>
      <c r="E896" s="4">
        <v>14104.749206457307</v>
      </c>
    </row>
    <row r="897" spans="1:5" x14ac:dyDescent="0.3">
      <c r="A897">
        <v>504</v>
      </c>
      <c r="B897" t="s">
        <v>350</v>
      </c>
      <c r="C897" t="s">
        <v>499</v>
      </c>
      <c r="D897" t="s">
        <v>669</v>
      </c>
      <c r="E897" s="4">
        <v>14104.749206457307</v>
      </c>
    </row>
    <row r="898" spans="1:5" x14ac:dyDescent="0.3">
      <c r="A898">
        <v>504</v>
      </c>
      <c r="B898" t="s">
        <v>350</v>
      </c>
      <c r="C898" t="s">
        <v>499</v>
      </c>
      <c r="D898" t="s">
        <v>669</v>
      </c>
      <c r="E898" s="4">
        <v>14104.749206457307</v>
      </c>
    </row>
    <row r="899" spans="1:5" x14ac:dyDescent="0.3">
      <c r="A899">
        <v>504</v>
      </c>
      <c r="B899" t="s">
        <v>350</v>
      </c>
      <c r="C899" t="s">
        <v>499</v>
      </c>
      <c r="D899" t="s">
        <v>670</v>
      </c>
      <c r="E899" s="4">
        <v>13792.850575356286</v>
      </c>
    </row>
    <row r="900" spans="1:5" x14ac:dyDescent="0.3">
      <c r="A900">
        <v>504</v>
      </c>
      <c r="B900" t="s">
        <v>350</v>
      </c>
      <c r="C900" t="s">
        <v>499</v>
      </c>
      <c r="D900" t="s">
        <v>670</v>
      </c>
      <c r="E900" s="4">
        <v>13792.850575356286</v>
      </c>
    </row>
    <row r="901" spans="1:5" x14ac:dyDescent="0.3">
      <c r="A901">
        <v>504</v>
      </c>
      <c r="B901" t="s">
        <v>350</v>
      </c>
      <c r="C901" t="s">
        <v>499</v>
      </c>
      <c r="D901" t="s">
        <v>670</v>
      </c>
      <c r="E901" s="4">
        <v>13792.850575356286</v>
      </c>
    </row>
    <row r="902" spans="1:5" x14ac:dyDescent="0.3">
      <c r="A902">
        <v>1209</v>
      </c>
      <c r="B902" t="s">
        <v>350</v>
      </c>
      <c r="C902" t="s">
        <v>402</v>
      </c>
      <c r="D902" t="s">
        <v>668</v>
      </c>
      <c r="E902" s="4">
        <v>227010.31149797572</v>
      </c>
    </row>
    <row r="903" spans="1:5" x14ac:dyDescent="0.3">
      <c r="A903">
        <v>1209</v>
      </c>
      <c r="B903" t="s">
        <v>350</v>
      </c>
      <c r="C903" t="s">
        <v>402</v>
      </c>
      <c r="D903" t="s">
        <v>668</v>
      </c>
      <c r="E903" s="4">
        <v>227010.31149797572</v>
      </c>
    </row>
    <row r="904" spans="1:5" x14ac:dyDescent="0.3">
      <c r="A904">
        <v>1209</v>
      </c>
      <c r="B904" t="s">
        <v>350</v>
      </c>
      <c r="C904" t="s">
        <v>402</v>
      </c>
      <c r="D904" t="s">
        <v>668</v>
      </c>
      <c r="E904" s="4">
        <v>227010.31149797572</v>
      </c>
    </row>
    <row r="905" spans="1:5" x14ac:dyDescent="0.3">
      <c r="A905">
        <v>1209</v>
      </c>
      <c r="B905" t="s">
        <v>350</v>
      </c>
      <c r="C905" t="s">
        <v>402</v>
      </c>
      <c r="D905" t="s">
        <v>669</v>
      </c>
      <c r="E905" s="4">
        <v>0</v>
      </c>
    </row>
    <row r="906" spans="1:5" x14ac:dyDescent="0.3">
      <c r="A906">
        <v>1209</v>
      </c>
      <c r="B906" t="s">
        <v>350</v>
      </c>
      <c r="C906" t="s">
        <v>402</v>
      </c>
      <c r="D906" t="s">
        <v>669</v>
      </c>
      <c r="E906" s="4">
        <v>0</v>
      </c>
    </row>
    <row r="907" spans="1:5" x14ac:dyDescent="0.3">
      <c r="A907">
        <v>1209</v>
      </c>
      <c r="B907" t="s">
        <v>350</v>
      </c>
      <c r="C907" t="s">
        <v>402</v>
      </c>
      <c r="D907" t="s">
        <v>669</v>
      </c>
      <c r="E907" s="4">
        <v>0</v>
      </c>
    </row>
    <row r="908" spans="1:5" x14ac:dyDescent="0.3">
      <c r="A908">
        <v>1209</v>
      </c>
      <c r="B908" t="s">
        <v>350</v>
      </c>
      <c r="C908" t="s">
        <v>402</v>
      </c>
      <c r="D908" t="s">
        <v>670</v>
      </c>
      <c r="E908" s="4">
        <v>20000.908502024293</v>
      </c>
    </row>
    <row r="909" spans="1:5" x14ac:dyDescent="0.3">
      <c r="A909">
        <v>1209</v>
      </c>
      <c r="B909" t="s">
        <v>350</v>
      </c>
      <c r="C909" t="s">
        <v>402</v>
      </c>
      <c r="D909" t="s">
        <v>670</v>
      </c>
      <c r="E909" s="4">
        <v>20000.908502024293</v>
      </c>
    </row>
    <row r="910" spans="1:5" x14ac:dyDescent="0.3">
      <c r="A910">
        <v>1209</v>
      </c>
      <c r="B910" t="s">
        <v>350</v>
      </c>
      <c r="C910" t="s">
        <v>402</v>
      </c>
      <c r="D910" t="s">
        <v>670</v>
      </c>
      <c r="E910" s="4">
        <v>20000.908502024293</v>
      </c>
    </row>
    <row r="911" spans="1:5" x14ac:dyDescent="0.3">
      <c r="A911">
        <v>606</v>
      </c>
      <c r="B911" t="s">
        <v>350</v>
      </c>
      <c r="C911" t="s">
        <v>584</v>
      </c>
      <c r="D911" t="s">
        <v>668</v>
      </c>
      <c r="E911" s="4">
        <v>331258.91315789474</v>
      </c>
    </row>
    <row r="912" spans="1:5" x14ac:dyDescent="0.3">
      <c r="A912">
        <v>606</v>
      </c>
      <c r="B912" t="s">
        <v>350</v>
      </c>
      <c r="C912" t="s">
        <v>584</v>
      </c>
      <c r="D912" t="s">
        <v>668</v>
      </c>
      <c r="E912" s="4">
        <v>331258.91315789474</v>
      </c>
    </row>
    <row r="913" spans="1:5" x14ac:dyDescent="0.3">
      <c r="A913">
        <v>606</v>
      </c>
      <c r="B913" t="s">
        <v>350</v>
      </c>
      <c r="C913" t="s">
        <v>584</v>
      </c>
      <c r="D913" t="s">
        <v>668</v>
      </c>
      <c r="E913" s="4">
        <v>331258.91315789474</v>
      </c>
    </row>
    <row r="914" spans="1:5" x14ac:dyDescent="0.3">
      <c r="A914">
        <v>606</v>
      </c>
      <c r="B914" t="s">
        <v>350</v>
      </c>
      <c r="C914" t="s">
        <v>584</v>
      </c>
      <c r="D914" t="s">
        <v>669</v>
      </c>
      <c r="E914" s="4">
        <v>0</v>
      </c>
    </row>
    <row r="915" spans="1:5" x14ac:dyDescent="0.3">
      <c r="A915">
        <v>606</v>
      </c>
      <c r="B915" t="s">
        <v>350</v>
      </c>
      <c r="C915" t="s">
        <v>584</v>
      </c>
      <c r="D915" t="s">
        <v>669</v>
      </c>
      <c r="E915" s="4">
        <v>0</v>
      </c>
    </row>
    <row r="916" spans="1:5" x14ac:dyDescent="0.3">
      <c r="A916">
        <v>606</v>
      </c>
      <c r="B916" t="s">
        <v>350</v>
      </c>
      <c r="C916" t="s">
        <v>584</v>
      </c>
      <c r="D916" t="s">
        <v>669</v>
      </c>
      <c r="E916" s="4">
        <v>0</v>
      </c>
    </row>
    <row r="917" spans="1:5" x14ac:dyDescent="0.3">
      <c r="A917">
        <v>606</v>
      </c>
      <c r="B917" t="s">
        <v>350</v>
      </c>
      <c r="C917" t="s">
        <v>584</v>
      </c>
      <c r="D917" t="s">
        <v>670</v>
      </c>
      <c r="E917" s="4">
        <v>0</v>
      </c>
    </row>
    <row r="918" spans="1:5" x14ac:dyDescent="0.3">
      <c r="A918">
        <v>606</v>
      </c>
      <c r="B918" t="s">
        <v>350</v>
      </c>
      <c r="C918" t="s">
        <v>584</v>
      </c>
      <c r="D918" t="s">
        <v>670</v>
      </c>
      <c r="E918" s="4">
        <v>0</v>
      </c>
    </row>
    <row r="919" spans="1:5" x14ac:dyDescent="0.3">
      <c r="A919">
        <v>606</v>
      </c>
      <c r="B919" t="s">
        <v>350</v>
      </c>
      <c r="C919" t="s">
        <v>584</v>
      </c>
      <c r="D919" t="s">
        <v>670</v>
      </c>
      <c r="E919" s="4">
        <v>0</v>
      </c>
    </row>
    <row r="920" spans="1:5" x14ac:dyDescent="0.3">
      <c r="A920">
        <v>1412</v>
      </c>
      <c r="B920" t="s">
        <v>350</v>
      </c>
      <c r="C920" t="s">
        <v>540</v>
      </c>
      <c r="D920" t="s">
        <v>668</v>
      </c>
      <c r="E920" s="4">
        <v>276224.95245340432</v>
      </c>
    </row>
    <row r="921" spans="1:5" x14ac:dyDescent="0.3">
      <c r="A921">
        <v>1412</v>
      </c>
      <c r="B921" t="s">
        <v>350</v>
      </c>
      <c r="C921" t="s">
        <v>540</v>
      </c>
      <c r="D921" t="s">
        <v>668</v>
      </c>
      <c r="E921" s="4">
        <v>276224.95245340432</v>
      </c>
    </row>
    <row r="922" spans="1:5" x14ac:dyDescent="0.3">
      <c r="A922">
        <v>1412</v>
      </c>
      <c r="B922" t="s">
        <v>350</v>
      </c>
      <c r="C922" t="s">
        <v>540</v>
      </c>
      <c r="D922" t="s">
        <v>668</v>
      </c>
      <c r="E922" s="4">
        <v>276224.95245340432</v>
      </c>
    </row>
    <row r="923" spans="1:5" x14ac:dyDescent="0.3">
      <c r="A923">
        <v>1412</v>
      </c>
      <c r="B923" t="s">
        <v>350</v>
      </c>
      <c r="C923" t="s">
        <v>540</v>
      </c>
      <c r="D923" t="s">
        <v>669</v>
      </c>
      <c r="E923" s="4">
        <v>53863.865728413846</v>
      </c>
    </row>
    <row r="924" spans="1:5" x14ac:dyDescent="0.3">
      <c r="A924">
        <v>1412</v>
      </c>
      <c r="B924" t="s">
        <v>350</v>
      </c>
      <c r="C924" t="s">
        <v>540</v>
      </c>
      <c r="D924" t="s">
        <v>669</v>
      </c>
      <c r="E924" s="4">
        <v>53863.865728413846</v>
      </c>
    </row>
    <row r="925" spans="1:5" x14ac:dyDescent="0.3">
      <c r="A925">
        <v>1412</v>
      </c>
      <c r="B925" t="s">
        <v>350</v>
      </c>
      <c r="C925" t="s">
        <v>540</v>
      </c>
      <c r="D925" t="s">
        <v>669</v>
      </c>
      <c r="E925" s="4">
        <v>53863.865728413846</v>
      </c>
    </row>
    <row r="926" spans="1:5" x14ac:dyDescent="0.3">
      <c r="A926">
        <v>1412</v>
      </c>
      <c r="B926" t="s">
        <v>350</v>
      </c>
      <c r="C926" t="s">
        <v>540</v>
      </c>
      <c r="D926" t="s">
        <v>670</v>
      </c>
      <c r="E926" s="4">
        <v>0</v>
      </c>
    </row>
    <row r="927" spans="1:5" x14ac:dyDescent="0.3">
      <c r="A927">
        <v>1412</v>
      </c>
      <c r="B927" t="s">
        <v>350</v>
      </c>
      <c r="C927" t="s">
        <v>540</v>
      </c>
      <c r="D927" t="s">
        <v>670</v>
      </c>
      <c r="E927" s="4">
        <v>0</v>
      </c>
    </row>
    <row r="928" spans="1:5" x14ac:dyDescent="0.3">
      <c r="A928">
        <v>1412</v>
      </c>
      <c r="B928" t="s">
        <v>350</v>
      </c>
      <c r="C928" t="s">
        <v>540</v>
      </c>
      <c r="D928" t="s">
        <v>670</v>
      </c>
      <c r="E928" s="4">
        <v>0</v>
      </c>
    </row>
    <row r="929" spans="1:5" x14ac:dyDescent="0.3">
      <c r="A929">
        <v>1304</v>
      </c>
      <c r="B929" t="s">
        <v>350</v>
      </c>
      <c r="C929" t="s">
        <v>449</v>
      </c>
      <c r="D929" t="s">
        <v>668</v>
      </c>
      <c r="E929" s="4">
        <v>711348.04595307389</v>
      </c>
    </row>
    <row r="930" spans="1:5" x14ac:dyDescent="0.3">
      <c r="A930">
        <v>1304</v>
      </c>
      <c r="B930" t="s">
        <v>350</v>
      </c>
      <c r="C930" t="s">
        <v>449</v>
      </c>
      <c r="D930" t="s">
        <v>668</v>
      </c>
      <c r="E930" s="4">
        <v>711348.04595307389</v>
      </c>
    </row>
    <row r="931" spans="1:5" x14ac:dyDescent="0.3">
      <c r="A931">
        <v>1304</v>
      </c>
      <c r="B931" t="s">
        <v>350</v>
      </c>
      <c r="C931" t="s">
        <v>449</v>
      </c>
      <c r="D931" t="s">
        <v>668</v>
      </c>
      <c r="E931" s="4">
        <v>711348.04595307389</v>
      </c>
    </row>
    <row r="932" spans="1:5" x14ac:dyDescent="0.3">
      <c r="A932">
        <v>1304</v>
      </c>
      <c r="B932" t="s">
        <v>350</v>
      </c>
      <c r="C932" t="s">
        <v>449</v>
      </c>
      <c r="D932" t="s">
        <v>669</v>
      </c>
      <c r="E932" s="4">
        <v>167557.33140305828</v>
      </c>
    </row>
    <row r="933" spans="1:5" x14ac:dyDescent="0.3">
      <c r="A933">
        <v>1304</v>
      </c>
      <c r="B933" t="s">
        <v>350</v>
      </c>
      <c r="C933" t="s">
        <v>449</v>
      </c>
      <c r="D933" t="s">
        <v>669</v>
      </c>
      <c r="E933" s="4">
        <v>167557.33140305828</v>
      </c>
    </row>
    <row r="934" spans="1:5" x14ac:dyDescent="0.3">
      <c r="A934">
        <v>1304</v>
      </c>
      <c r="B934" t="s">
        <v>350</v>
      </c>
      <c r="C934" t="s">
        <v>449</v>
      </c>
      <c r="D934" t="s">
        <v>669</v>
      </c>
      <c r="E934" s="4">
        <v>167557.33140305828</v>
      </c>
    </row>
    <row r="935" spans="1:5" x14ac:dyDescent="0.3">
      <c r="A935">
        <v>1304</v>
      </c>
      <c r="B935" t="s">
        <v>350</v>
      </c>
      <c r="C935" t="s">
        <v>449</v>
      </c>
      <c r="D935" t="s">
        <v>670</v>
      </c>
      <c r="E935" s="4">
        <v>48446.809114455937</v>
      </c>
    </row>
    <row r="936" spans="1:5" x14ac:dyDescent="0.3">
      <c r="A936">
        <v>1304</v>
      </c>
      <c r="B936" t="s">
        <v>350</v>
      </c>
      <c r="C936" t="s">
        <v>449</v>
      </c>
      <c r="D936" t="s">
        <v>670</v>
      </c>
      <c r="E936" s="4">
        <v>48446.809114455937</v>
      </c>
    </row>
    <row r="937" spans="1:5" x14ac:dyDescent="0.3">
      <c r="A937">
        <v>1304</v>
      </c>
      <c r="B937" t="s">
        <v>350</v>
      </c>
      <c r="C937" t="s">
        <v>449</v>
      </c>
      <c r="D937" t="s">
        <v>670</v>
      </c>
      <c r="E937" s="4">
        <v>48446.809114455937</v>
      </c>
    </row>
    <row r="938" spans="1:5" x14ac:dyDescent="0.3">
      <c r="A938">
        <v>906</v>
      </c>
      <c r="B938" t="s">
        <v>350</v>
      </c>
      <c r="C938" t="s">
        <v>500</v>
      </c>
      <c r="D938" t="s">
        <v>668</v>
      </c>
      <c r="E938" s="4">
        <v>65171.269260041045</v>
      </c>
    </row>
    <row r="939" spans="1:5" x14ac:dyDescent="0.3">
      <c r="A939">
        <v>906</v>
      </c>
      <c r="B939" t="s">
        <v>350</v>
      </c>
      <c r="C939" t="s">
        <v>500</v>
      </c>
      <c r="D939" t="s">
        <v>668</v>
      </c>
      <c r="E939" s="4">
        <v>65171.269260041045</v>
      </c>
    </row>
    <row r="940" spans="1:5" x14ac:dyDescent="0.3">
      <c r="A940">
        <v>906</v>
      </c>
      <c r="B940" t="s">
        <v>350</v>
      </c>
      <c r="C940" t="s">
        <v>500</v>
      </c>
      <c r="D940" t="s">
        <v>668</v>
      </c>
      <c r="E940" s="4">
        <v>65171.269260041045</v>
      </c>
    </row>
    <row r="941" spans="1:5" x14ac:dyDescent="0.3">
      <c r="A941">
        <v>906</v>
      </c>
      <c r="B941" t="s">
        <v>350</v>
      </c>
      <c r="C941" t="s">
        <v>500</v>
      </c>
      <c r="D941" t="s">
        <v>669</v>
      </c>
      <c r="E941" s="4">
        <v>12889.249791849898</v>
      </c>
    </row>
    <row r="942" spans="1:5" x14ac:dyDescent="0.3">
      <c r="A942">
        <v>906</v>
      </c>
      <c r="B942" t="s">
        <v>350</v>
      </c>
      <c r="C942" t="s">
        <v>500</v>
      </c>
      <c r="D942" t="s">
        <v>669</v>
      </c>
      <c r="E942" s="4">
        <v>12889.249791849898</v>
      </c>
    </row>
    <row r="943" spans="1:5" x14ac:dyDescent="0.3">
      <c r="A943">
        <v>906</v>
      </c>
      <c r="B943" t="s">
        <v>350</v>
      </c>
      <c r="C943" t="s">
        <v>500</v>
      </c>
      <c r="D943" t="s">
        <v>669</v>
      </c>
      <c r="E943" s="4">
        <v>12889.249791849898</v>
      </c>
    </row>
    <row r="944" spans="1:5" x14ac:dyDescent="0.3">
      <c r="A944">
        <v>906</v>
      </c>
      <c r="B944" t="s">
        <v>350</v>
      </c>
      <c r="C944" t="s">
        <v>500</v>
      </c>
      <c r="D944" t="s">
        <v>670</v>
      </c>
      <c r="E944" s="4">
        <v>13533.712281442393</v>
      </c>
    </row>
    <row r="945" spans="1:5" x14ac:dyDescent="0.3">
      <c r="A945">
        <v>906</v>
      </c>
      <c r="B945" t="s">
        <v>350</v>
      </c>
      <c r="C945" t="s">
        <v>500</v>
      </c>
      <c r="D945" t="s">
        <v>670</v>
      </c>
      <c r="E945" s="4">
        <v>13533.712281442393</v>
      </c>
    </row>
    <row r="946" spans="1:5" x14ac:dyDescent="0.3">
      <c r="A946">
        <v>906</v>
      </c>
      <c r="B946" t="s">
        <v>350</v>
      </c>
      <c r="C946" t="s">
        <v>500</v>
      </c>
      <c r="D946" t="s">
        <v>670</v>
      </c>
      <c r="E946" s="4">
        <v>13533.712281442393</v>
      </c>
    </row>
    <row r="947" spans="1:5" x14ac:dyDescent="0.3">
      <c r="A947">
        <v>1505</v>
      </c>
      <c r="B947" t="s">
        <v>350</v>
      </c>
      <c r="C947" t="s">
        <v>372</v>
      </c>
      <c r="D947" t="s">
        <v>668</v>
      </c>
      <c r="E947" s="4">
        <v>161579.95375792141</v>
      </c>
    </row>
    <row r="948" spans="1:5" x14ac:dyDescent="0.3">
      <c r="A948">
        <v>1505</v>
      </c>
      <c r="B948" t="s">
        <v>350</v>
      </c>
      <c r="C948" t="s">
        <v>372</v>
      </c>
      <c r="D948" t="s">
        <v>668</v>
      </c>
      <c r="E948" s="4">
        <v>161579.95375792141</v>
      </c>
    </row>
    <row r="949" spans="1:5" x14ac:dyDescent="0.3">
      <c r="A949">
        <v>1505</v>
      </c>
      <c r="B949" t="s">
        <v>350</v>
      </c>
      <c r="C949" t="s">
        <v>372</v>
      </c>
      <c r="D949" t="s">
        <v>668</v>
      </c>
      <c r="E949" s="4">
        <v>161579.95375792141</v>
      </c>
    </row>
    <row r="950" spans="1:5" x14ac:dyDescent="0.3">
      <c r="A950">
        <v>1505</v>
      </c>
      <c r="B950" t="s">
        <v>350</v>
      </c>
      <c r="C950" t="s">
        <v>372</v>
      </c>
      <c r="D950" t="s">
        <v>669</v>
      </c>
      <c r="E950" s="4">
        <v>33350.538054499368</v>
      </c>
    </row>
    <row r="951" spans="1:5" x14ac:dyDescent="0.3">
      <c r="A951">
        <v>1505</v>
      </c>
      <c r="B951" t="s">
        <v>350</v>
      </c>
      <c r="C951" t="s">
        <v>372</v>
      </c>
      <c r="D951" t="s">
        <v>669</v>
      </c>
      <c r="E951" s="4">
        <v>33350.538054499368</v>
      </c>
    </row>
    <row r="952" spans="1:5" x14ac:dyDescent="0.3">
      <c r="A952">
        <v>1505</v>
      </c>
      <c r="B952" t="s">
        <v>350</v>
      </c>
      <c r="C952" t="s">
        <v>372</v>
      </c>
      <c r="D952" t="s">
        <v>669</v>
      </c>
      <c r="E952" s="4">
        <v>33350.538054499368</v>
      </c>
    </row>
    <row r="953" spans="1:5" x14ac:dyDescent="0.3">
      <c r="A953">
        <v>1505</v>
      </c>
      <c r="B953" t="s">
        <v>350</v>
      </c>
      <c r="C953" t="s">
        <v>372</v>
      </c>
      <c r="D953" t="s">
        <v>670</v>
      </c>
      <c r="E953" s="4">
        <v>19874.198187579215</v>
      </c>
    </row>
    <row r="954" spans="1:5" x14ac:dyDescent="0.3">
      <c r="A954">
        <v>1505</v>
      </c>
      <c r="B954" t="s">
        <v>350</v>
      </c>
      <c r="C954" t="s">
        <v>372</v>
      </c>
      <c r="D954" t="s">
        <v>670</v>
      </c>
      <c r="E954" s="4">
        <v>19874.198187579215</v>
      </c>
    </row>
    <row r="955" spans="1:5" x14ac:dyDescent="0.3">
      <c r="A955">
        <v>1505</v>
      </c>
      <c r="B955" t="s">
        <v>350</v>
      </c>
      <c r="C955" t="s">
        <v>372</v>
      </c>
      <c r="D955" t="s">
        <v>670</v>
      </c>
      <c r="E955" s="4">
        <v>19874.198187579215</v>
      </c>
    </row>
    <row r="956" spans="1:5" x14ac:dyDescent="0.3">
      <c r="A956">
        <v>907</v>
      </c>
      <c r="B956" t="s">
        <v>350</v>
      </c>
      <c r="C956" t="s">
        <v>492</v>
      </c>
      <c r="D956" t="s">
        <v>668</v>
      </c>
      <c r="E956" s="4">
        <v>63777.177566102197</v>
      </c>
    </row>
    <row r="957" spans="1:5" x14ac:dyDescent="0.3">
      <c r="A957">
        <v>907</v>
      </c>
      <c r="B957" t="s">
        <v>350</v>
      </c>
      <c r="C957" t="s">
        <v>492</v>
      </c>
      <c r="D957" t="s">
        <v>668</v>
      </c>
      <c r="E957" s="4">
        <v>63777.177566102197</v>
      </c>
    </row>
    <row r="958" spans="1:5" x14ac:dyDescent="0.3">
      <c r="A958">
        <v>907</v>
      </c>
      <c r="B958" t="s">
        <v>350</v>
      </c>
      <c r="C958" t="s">
        <v>492</v>
      </c>
      <c r="D958" t="s">
        <v>668</v>
      </c>
      <c r="E958" s="4">
        <v>63777.177566102197</v>
      </c>
    </row>
    <row r="959" spans="1:5" x14ac:dyDescent="0.3">
      <c r="A959">
        <v>907</v>
      </c>
      <c r="B959" t="s">
        <v>350</v>
      </c>
      <c r="C959" t="s">
        <v>492</v>
      </c>
      <c r="D959" t="s">
        <v>669</v>
      </c>
      <c r="E959" s="4">
        <v>17633.114053475936</v>
      </c>
    </row>
    <row r="960" spans="1:5" x14ac:dyDescent="0.3">
      <c r="A960">
        <v>907</v>
      </c>
      <c r="B960" t="s">
        <v>350</v>
      </c>
      <c r="C960" t="s">
        <v>492</v>
      </c>
      <c r="D960" t="s">
        <v>669</v>
      </c>
      <c r="E960" s="4">
        <v>17633.114053475936</v>
      </c>
    </row>
    <row r="961" spans="1:5" x14ac:dyDescent="0.3">
      <c r="A961">
        <v>907</v>
      </c>
      <c r="B961" t="s">
        <v>350</v>
      </c>
      <c r="C961" t="s">
        <v>492</v>
      </c>
      <c r="D961" t="s">
        <v>669</v>
      </c>
      <c r="E961" s="4">
        <v>17633.114053475936</v>
      </c>
    </row>
    <row r="962" spans="1:5" x14ac:dyDescent="0.3">
      <c r="A962">
        <v>907</v>
      </c>
      <c r="B962" t="s">
        <v>350</v>
      </c>
      <c r="C962" t="s">
        <v>492</v>
      </c>
      <c r="D962" t="s">
        <v>670</v>
      </c>
      <c r="E962" s="4">
        <v>10183.939713755199</v>
      </c>
    </row>
    <row r="963" spans="1:5" x14ac:dyDescent="0.3">
      <c r="A963">
        <v>907</v>
      </c>
      <c r="B963" t="s">
        <v>350</v>
      </c>
      <c r="C963" t="s">
        <v>492</v>
      </c>
      <c r="D963" t="s">
        <v>670</v>
      </c>
      <c r="E963" s="4">
        <v>10183.939713755199</v>
      </c>
    </row>
    <row r="964" spans="1:5" x14ac:dyDescent="0.3">
      <c r="A964">
        <v>907</v>
      </c>
      <c r="B964" t="s">
        <v>350</v>
      </c>
      <c r="C964" t="s">
        <v>492</v>
      </c>
      <c r="D964" t="s">
        <v>670</v>
      </c>
      <c r="E964" s="4">
        <v>10183.939713755199</v>
      </c>
    </row>
    <row r="965" spans="1:5" x14ac:dyDescent="0.3">
      <c r="A965">
        <v>308</v>
      </c>
      <c r="B965" t="s">
        <v>350</v>
      </c>
      <c r="C965" t="s">
        <v>466</v>
      </c>
      <c r="D965" t="s">
        <v>668</v>
      </c>
      <c r="E965" s="4">
        <v>377891.5857993305</v>
      </c>
    </row>
    <row r="966" spans="1:5" x14ac:dyDescent="0.3">
      <c r="A966">
        <v>308</v>
      </c>
      <c r="B966" t="s">
        <v>350</v>
      </c>
      <c r="C966" t="s">
        <v>466</v>
      </c>
      <c r="D966" t="s">
        <v>668</v>
      </c>
      <c r="E966" s="4">
        <v>377891.5857993305</v>
      </c>
    </row>
    <row r="967" spans="1:5" x14ac:dyDescent="0.3">
      <c r="A967">
        <v>308</v>
      </c>
      <c r="B967" t="s">
        <v>350</v>
      </c>
      <c r="C967" t="s">
        <v>466</v>
      </c>
      <c r="D967" t="s">
        <v>668</v>
      </c>
      <c r="E967" s="4">
        <v>377891.5857993305</v>
      </c>
    </row>
    <row r="968" spans="1:5" x14ac:dyDescent="0.3">
      <c r="A968">
        <v>308</v>
      </c>
      <c r="B968" t="s">
        <v>350</v>
      </c>
      <c r="C968" t="s">
        <v>466</v>
      </c>
      <c r="D968" t="s">
        <v>669</v>
      </c>
      <c r="E968" s="4">
        <v>95868.898132033821</v>
      </c>
    </row>
    <row r="969" spans="1:5" x14ac:dyDescent="0.3">
      <c r="A969">
        <v>308</v>
      </c>
      <c r="B969" t="s">
        <v>350</v>
      </c>
      <c r="C969" t="s">
        <v>466</v>
      </c>
      <c r="D969" t="s">
        <v>669</v>
      </c>
      <c r="E969" s="4">
        <v>95868.898132033821</v>
      </c>
    </row>
    <row r="970" spans="1:5" x14ac:dyDescent="0.3">
      <c r="A970">
        <v>308</v>
      </c>
      <c r="B970" t="s">
        <v>350</v>
      </c>
      <c r="C970" t="s">
        <v>466</v>
      </c>
      <c r="D970" t="s">
        <v>669</v>
      </c>
      <c r="E970" s="4">
        <v>95868.898132033821</v>
      </c>
    </row>
    <row r="971" spans="1:5" x14ac:dyDescent="0.3">
      <c r="A971">
        <v>308</v>
      </c>
      <c r="B971" t="s">
        <v>350</v>
      </c>
      <c r="C971" t="s">
        <v>466</v>
      </c>
      <c r="D971" t="s">
        <v>670</v>
      </c>
      <c r="E971" s="4">
        <v>52076.932318635656</v>
      </c>
    </row>
    <row r="972" spans="1:5" x14ac:dyDescent="0.3">
      <c r="A972">
        <v>308</v>
      </c>
      <c r="B972" t="s">
        <v>350</v>
      </c>
      <c r="C972" t="s">
        <v>466</v>
      </c>
      <c r="D972" t="s">
        <v>670</v>
      </c>
      <c r="E972" s="4">
        <v>52076.932318635656</v>
      </c>
    </row>
    <row r="973" spans="1:5" x14ac:dyDescent="0.3">
      <c r="A973">
        <v>308</v>
      </c>
      <c r="B973" t="s">
        <v>350</v>
      </c>
      <c r="C973" t="s">
        <v>466</v>
      </c>
      <c r="D973" t="s">
        <v>670</v>
      </c>
      <c r="E973" s="4">
        <v>52076.932318635656</v>
      </c>
    </row>
    <row r="974" spans="1:5" x14ac:dyDescent="0.3">
      <c r="A974">
        <v>505</v>
      </c>
      <c r="B974" t="s">
        <v>350</v>
      </c>
      <c r="C974" t="s">
        <v>487</v>
      </c>
      <c r="D974" t="s">
        <v>668</v>
      </c>
      <c r="E974" s="4">
        <v>270956.79747445259</v>
      </c>
    </row>
    <row r="975" spans="1:5" x14ac:dyDescent="0.3">
      <c r="A975">
        <v>505</v>
      </c>
      <c r="B975" t="s">
        <v>350</v>
      </c>
      <c r="C975" t="s">
        <v>487</v>
      </c>
      <c r="D975" t="s">
        <v>668</v>
      </c>
      <c r="E975" s="4">
        <v>270956.79747445259</v>
      </c>
    </row>
    <row r="976" spans="1:5" x14ac:dyDescent="0.3">
      <c r="A976">
        <v>505</v>
      </c>
      <c r="B976" t="s">
        <v>350</v>
      </c>
      <c r="C976" t="s">
        <v>487</v>
      </c>
      <c r="D976" t="s">
        <v>668</v>
      </c>
      <c r="E976" s="4">
        <v>270956.79747445259</v>
      </c>
    </row>
    <row r="977" spans="1:5" x14ac:dyDescent="0.3">
      <c r="A977">
        <v>505</v>
      </c>
      <c r="B977" t="s">
        <v>350</v>
      </c>
      <c r="C977" t="s">
        <v>487</v>
      </c>
      <c r="D977" t="s">
        <v>669</v>
      </c>
      <c r="E977" s="4">
        <v>53975.457664233581</v>
      </c>
    </row>
    <row r="978" spans="1:5" x14ac:dyDescent="0.3">
      <c r="A978">
        <v>505</v>
      </c>
      <c r="B978" t="s">
        <v>350</v>
      </c>
      <c r="C978" t="s">
        <v>487</v>
      </c>
      <c r="D978" t="s">
        <v>669</v>
      </c>
      <c r="E978" s="4">
        <v>53975.457664233581</v>
      </c>
    </row>
    <row r="979" spans="1:5" x14ac:dyDescent="0.3">
      <c r="A979">
        <v>505</v>
      </c>
      <c r="B979" t="s">
        <v>350</v>
      </c>
      <c r="C979" t="s">
        <v>487</v>
      </c>
      <c r="D979" t="s">
        <v>669</v>
      </c>
      <c r="E979" s="4">
        <v>53975.457664233581</v>
      </c>
    </row>
    <row r="980" spans="1:5" x14ac:dyDescent="0.3">
      <c r="A980">
        <v>505</v>
      </c>
      <c r="B980" t="s">
        <v>350</v>
      </c>
      <c r="C980" t="s">
        <v>487</v>
      </c>
      <c r="D980" t="s">
        <v>670</v>
      </c>
      <c r="E980" s="4">
        <v>44799.629861313872</v>
      </c>
    </row>
    <row r="981" spans="1:5" x14ac:dyDescent="0.3">
      <c r="A981">
        <v>505</v>
      </c>
      <c r="B981" t="s">
        <v>350</v>
      </c>
      <c r="C981" t="s">
        <v>487</v>
      </c>
      <c r="D981" t="s">
        <v>670</v>
      </c>
      <c r="E981" s="4">
        <v>44799.629861313872</v>
      </c>
    </row>
    <row r="982" spans="1:5" x14ac:dyDescent="0.3">
      <c r="A982">
        <v>505</v>
      </c>
      <c r="B982" t="s">
        <v>350</v>
      </c>
      <c r="C982" t="s">
        <v>487</v>
      </c>
      <c r="D982" t="s">
        <v>670</v>
      </c>
      <c r="E982" s="4">
        <v>44799.629861313872</v>
      </c>
    </row>
    <row r="983" spans="1:5" x14ac:dyDescent="0.3">
      <c r="A983">
        <v>110</v>
      </c>
      <c r="B983" t="s">
        <v>350</v>
      </c>
      <c r="C983" t="s">
        <v>573</v>
      </c>
      <c r="D983" t="s">
        <v>668</v>
      </c>
      <c r="E983" s="4">
        <v>209096.83458938831</v>
      </c>
    </row>
    <row r="984" spans="1:5" x14ac:dyDescent="0.3">
      <c r="A984">
        <v>110</v>
      </c>
      <c r="B984" t="s">
        <v>350</v>
      </c>
      <c r="C984" t="s">
        <v>573</v>
      </c>
      <c r="D984" t="s">
        <v>668</v>
      </c>
      <c r="E984" s="4">
        <v>209096.83458938831</v>
      </c>
    </row>
    <row r="985" spans="1:5" x14ac:dyDescent="0.3">
      <c r="A985">
        <v>110</v>
      </c>
      <c r="B985" t="s">
        <v>350</v>
      </c>
      <c r="C985" t="s">
        <v>573</v>
      </c>
      <c r="D985" t="s">
        <v>668</v>
      </c>
      <c r="E985" s="4">
        <v>209096.83458938831</v>
      </c>
    </row>
    <row r="986" spans="1:5" x14ac:dyDescent="0.3">
      <c r="A986">
        <v>110</v>
      </c>
      <c r="B986" t="s">
        <v>350</v>
      </c>
      <c r="C986" t="s">
        <v>573</v>
      </c>
      <c r="D986" t="s">
        <v>669</v>
      </c>
      <c r="E986" s="4">
        <v>34942.095614107086</v>
      </c>
    </row>
    <row r="987" spans="1:5" x14ac:dyDescent="0.3">
      <c r="A987">
        <v>110</v>
      </c>
      <c r="B987" t="s">
        <v>350</v>
      </c>
      <c r="C987" t="s">
        <v>573</v>
      </c>
      <c r="D987" t="s">
        <v>669</v>
      </c>
      <c r="E987" s="4">
        <v>34942.095614107086</v>
      </c>
    </row>
    <row r="988" spans="1:5" x14ac:dyDescent="0.3">
      <c r="A988">
        <v>110</v>
      </c>
      <c r="B988" t="s">
        <v>350</v>
      </c>
      <c r="C988" t="s">
        <v>573</v>
      </c>
      <c r="D988" t="s">
        <v>669</v>
      </c>
      <c r="E988" s="4">
        <v>34942.095614107086</v>
      </c>
    </row>
    <row r="989" spans="1:5" x14ac:dyDescent="0.3">
      <c r="A989">
        <v>110</v>
      </c>
      <c r="B989" t="s">
        <v>350</v>
      </c>
      <c r="C989" t="s">
        <v>573</v>
      </c>
      <c r="D989" t="s">
        <v>670</v>
      </c>
      <c r="E989" s="4">
        <v>17575.248887413702</v>
      </c>
    </row>
    <row r="990" spans="1:5" x14ac:dyDescent="0.3">
      <c r="A990">
        <v>110</v>
      </c>
      <c r="B990" t="s">
        <v>350</v>
      </c>
      <c r="C990" t="s">
        <v>573</v>
      </c>
      <c r="D990" t="s">
        <v>670</v>
      </c>
      <c r="E990" s="4">
        <v>17575.248887413702</v>
      </c>
    </row>
    <row r="991" spans="1:5" x14ac:dyDescent="0.3">
      <c r="A991">
        <v>110</v>
      </c>
      <c r="B991" t="s">
        <v>350</v>
      </c>
      <c r="C991" t="s">
        <v>573</v>
      </c>
      <c r="D991" t="s">
        <v>670</v>
      </c>
      <c r="E991" s="4">
        <v>17575.248887413702</v>
      </c>
    </row>
    <row r="992" spans="1:5" x14ac:dyDescent="0.3">
      <c r="A992">
        <v>806</v>
      </c>
      <c r="B992" t="s">
        <v>350</v>
      </c>
      <c r="C992" t="s">
        <v>351</v>
      </c>
      <c r="D992" t="s">
        <v>668</v>
      </c>
      <c r="E992" s="4">
        <v>0</v>
      </c>
    </row>
    <row r="993" spans="1:5" x14ac:dyDescent="0.3">
      <c r="A993">
        <v>806</v>
      </c>
      <c r="B993" t="s">
        <v>350</v>
      </c>
      <c r="C993" t="s">
        <v>351</v>
      </c>
      <c r="D993" t="s">
        <v>668</v>
      </c>
      <c r="E993" s="4">
        <v>0</v>
      </c>
    </row>
    <row r="994" spans="1:5" x14ac:dyDescent="0.3">
      <c r="A994">
        <v>806</v>
      </c>
      <c r="B994" t="s">
        <v>350</v>
      </c>
      <c r="C994" t="s">
        <v>351</v>
      </c>
      <c r="D994" t="s">
        <v>668</v>
      </c>
      <c r="E994" s="4">
        <v>0</v>
      </c>
    </row>
    <row r="995" spans="1:5" x14ac:dyDescent="0.3">
      <c r="A995">
        <v>806</v>
      </c>
      <c r="B995" t="s">
        <v>350</v>
      </c>
      <c r="C995" t="s">
        <v>351</v>
      </c>
      <c r="D995" t="s">
        <v>669</v>
      </c>
      <c r="E995" s="4">
        <v>0</v>
      </c>
    </row>
    <row r="996" spans="1:5" x14ac:dyDescent="0.3">
      <c r="A996">
        <v>806</v>
      </c>
      <c r="B996" t="s">
        <v>350</v>
      </c>
      <c r="C996" t="s">
        <v>351</v>
      </c>
      <c r="D996" t="s">
        <v>669</v>
      </c>
      <c r="E996" s="4">
        <v>0</v>
      </c>
    </row>
    <row r="997" spans="1:5" x14ac:dyDescent="0.3">
      <c r="A997">
        <v>806</v>
      </c>
      <c r="B997" t="s">
        <v>350</v>
      </c>
      <c r="C997" t="s">
        <v>351</v>
      </c>
      <c r="D997" t="s">
        <v>669</v>
      </c>
      <c r="E997" s="4">
        <v>0</v>
      </c>
    </row>
    <row r="998" spans="1:5" x14ac:dyDescent="0.3">
      <c r="A998">
        <v>806</v>
      </c>
      <c r="B998" t="s">
        <v>350</v>
      </c>
      <c r="C998" t="s">
        <v>351</v>
      </c>
      <c r="D998" t="s">
        <v>670</v>
      </c>
      <c r="E998" s="4">
        <v>0</v>
      </c>
    </row>
    <row r="999" spans="1:5" x14ac:dyDescent="0.3">
      <c r="A999">
        <v>806</v>
      </c>
      <c r="B999" t="s">
        <v>350</v>
      </c>
      <c r="C999" t="s">
        <v>351</v>
      </c>
      <c r="D999" t="s">
        <v>670</v>
      </c>
      <c r="E999" s="4">
        <v>0</v>
      </c>
    </row>
    <row r="1000" spans="1:5" x14ac:dyDescent="0.3">
      <c r="A1000">
        <v>806</v>
      </c>
      <c r="B1000" t="s">
        <v>350</v>
      </c>
      <c r="C1000" t="s">
        <v>351</v>
      </c>
      <c r="D1000" t="s">
        <v>670</v>
      </c>
      <c r="E1000" s="4">
        <v>0</v>
      </c>
    </row>
    <row r="1001" spans="1:5" x14ac:dyDescent="0.3">
      <c r="A1001">
        <v>807</v>
      </c>
      <c r="B1001" t="s">
        <v>350</v>
      </c>
      <c r="C1001" t="s">
        <v>383</v>
      </c>
      <c r="D1001" t="s">
        <v>668</v>
      </c>
      <c r="E1001" s="4">
        <v>0</v>
      </c>
    </row>
    <row r="1002" spans="1:5" x14ac:dyDescent="0.3">
      <c r="A1002">
        <v>807</v>
      </c>
      <c r="B1002" t="s">
        <v>350</v>
      </c>
      <c r="C1002" t="s">
        <v>383</v>
      </c>
      <c r="D1002" t="s">
        <v>668</v>
      </c>
      <c r="E1002" s="4">
        <v>0</v>
      </c>
    </row>
    <row r="1003" spans="1:5" x14ac:dyDescent="0.3">
      <c r="A1003">
        <v>807</v>
      </c>
      <c r="B1003" t="s">
        <v>350</v>
      </c>
      <c r="C1003" t="s">
        <v>383</v>
      </c>
      <c r="D1003" t="s">
        <v>668</v>
      </c>
      <c r="E1003" s="4">
        <v>0</v>
      </c>
    </row>
    <row r="1004" spans="1:5" x14ac:dyDescent="0.3">
      <c r="A1004">
        <v>807</v>
      </c>
      <c r="B1004" t="s">
        <v>350</v>
      </c>
      <c r="C1004" t="s">
        <v>383</v>
      </c>
      <c r="D1004" t="s">
        <v>669</v>
      </c>
      <c r="E1004" s="4">
        <v>0</v>
      </c>
    </row>
    <row r="1005" spans="1:5" x14ac:dyDescent="0.3">
      <c r="A1005">
        <v>807</v>
      </c>
      <c r="B1005" t="s">
        <v>350</v>
      </c>
      <c r="C1005" t="s">
        <v>383</v>
      </c>
      <c r="D1005" t="s">
        <v>669</v>
      </c>
      <c r="E1005" s="4">
        <v>0</v>
      </c>
    </row>
    <row r="1006" spans="1:5" x14ac:dyDescent="0.3">
      <c r="A1006">
        <v>807</v>
      </c>
      <c r="B1006" t="s">
        <v>350</v>
      </c>
      <c r="C1006" t="s">
        <v>383</v>
      </c>
      <c r="D1006" t="s">
        <v>669</v>
      </c>
      <c r="E1006" s="4">
        <v>0</v>
      </c>
    </row>
    <row r="1007" spans="1:5" x14ac:dyDescent="0.3">
      <c r="A1007">
        <v>807</v>
      </c>
      <c r="B1007" t="s">
        <v>350</v>
      </c>
      <c r="C1007" t="s">
        <v>383</v>
      </c>
      <c r="D1007" t="s">
        <v>670</v>
      </c>
      <c r="E1007" s="4">
        <v>0</v>
      </c>
    </row>
    <row r="1008" spans="1:5" x14ac:dyDescent="0.3">
      <c r="A1008">
        <v>807</v>
      </c>
      <c r="B1008" t="s">
        <v>350</v>
      </c>
      <c r="C1008" t="s">
        <v>383</v>
      </c>
      <c r="D1008" t="s">
        <v>670</v>
      </c>
      <c r="E1008" s="4">
        <v>0</v>
      </c>
    </row>
    <row r="1009" spans="1:5" x14ac:dyDescent="0.3">
      <c r="A1009">
        <v>807</v>
      </c>
      <c r="B1009" t="s">
        <v>350</v>
      </c>
      <c r="C1009" t="s">
        <v>383</v>
      </c>
      <c r="D1009" t="s">
        <v>670</v>
      </c>
      <c r="E1009" s="4">
        <v>0</v>
      </c>
    </row>
    <row r="1010" spans="1:5" x14ac:dyDescent="0.3">
      <c r="A1010">
        <v>1805</v>
      </c>
      <c r="B1010" t="s">
        <v>350</v>
      </c>
      <c r="C1010" t="s">
        <v>518</v>
      </c>
      <c r="D1010" t="s">
        <v>668</v>
      </c>
      <c r="E1010" s="4">
        <v>349068.58745738637</v>
      </c>
    </row>
    <row r="1011" spans="1:5" x14ac:dyDescent="0.3">
      <c r="A1011">
        <v>1805</v>
      </c>
      <c r="B1011" t="s">
        <v>350</v>
      </c>
      <c r="C1011" t="s">
        <v>518</v>
      </c>
      <c r="D1011" t="s">
        <v>668</v>
      </c>
      <c r="E1011" s="4">
        <v>349068.58745738637</v>
      </c>
    </row>
    <row r="1012" spans="1:5" x14ac:dyDescent="0.3">
      <c r="A1012">
        <v>1805</v>
      </c>
      <c r="B1012" t="s">
        <v>350</v>
      </c>
      <c r="C1012" t="s">
        <v>518</v>
      </c>
      <c r="D1012" t="s">
        <v>668</v>
      </c>
      <c r="E1012" s="4">
        <v>349068.58745738637</v>
      </c>
    </row>
    <row r="1013" spans="1:5" x14ac:dyDescent="0.3">
      <c r="A1013">
        <v>1805</v>
      </c>
      <c r="B1013" t="s">
        <v>350</v>
      </c>
      <c r="C1013" t="s">
        <v>518</v>
      </c>
      <c r="D1013" t="s">
        <v>669</v>
      </c>
      <c r="E1013" s="4">
        <v>121882.01623579545</v>
      </c>
    </row>
    <row r="1014" spans="1:5" x14ac:dyDescent="0.3">
      <c r="A1014">
        <v>1805</v>
      </c>
      <c r="B1014" t="s">
        <v>350</v>
      </c>
      <c r="C1014" t="s">
        <v>518</v>
      </c>
      <c r="D1014" t="s">
        <v>669</v>
      </c>
      <c r="E1014" s="4">
        <v>121882.01623579545</v>
      </c>
    </row>
    <row r="1015" spans="1:5" x14ac:dyDescent="0.3">
      <c r="A1015">
        <v>1805</v>
      </c>
      <c r="B1015" t="s">
        <v>350</v>
      </c>
      <c r="C1015" t="s">
        <v>518</v>
      </c>
      <c r="D1015" t="s">
        <v>669</v>
      </c>
      <c r="E1015" s="4">
        <v>121882.01623579545</v>
      </c>
    </row>
    <row r="1016" spans="1:5" x14ac:dyDescent="0.3">
      <c r="A1016">
        <v>1805</v>
      </c>
      <c r="B1016" t="s">
        <v>350</v>
      </c>
      <c r="C1016" t="s">
        <v>518</v>
      </c>
      <c r="D1016" t="s">
        <v>670</v>
      </c>
      <c r="E1016" s="4">
        <v>59528.156306818186</v>
      </c>
    </row>
    <row r="1017" spans="1:5" x14ac:dyDescent="0.3">
      <c r="A1017">
        <v>1805</v>
      </c>
      <c r="B1017" t="s">
        <v>350</v>
      </c>
      <c r="C1017" t="s">
        <v>518</v>
      </c>
      <c r="D1017" t="s">
        <v>670</v>
      </c>
      <c r="E1017" s="4">
        <v>59528.156306818186</v>
      </c>
    </row>
    <row r="1018" spans="1:5" x14ac:dyDescent="0.3">
      <c r="A1018">
        <v>1805</v>
      </c>
      <c r="B1018" t="s">
        <v>350</v>
      </c>
      <c r="C1018" t="s">
        <v>518</v>
      </c>
      <c r="D1018" t="s">
        <v>670</v>
      </c>
      <c r="E1018" s="4">
        <v>59528.156306818186</v>
      </c>
    </row>
    <row r="1019" spans="1:5" x14ac:dyDescent="0.3">
      <c r="A1019">
        <v>1009</v>
      </c>
      <c r="B1019" t="s">
        <v>350</v>
      </c>
      <c r="C1019" t="s">
        <v>556</v>
      </c>
      <c r="D1019" t="s">
        <v>668</v>
      </c>
      <c r="E1019" s="4">
        <v>165868.36671610846</v>
      </c>
    </row>
    <row r="1020" spans="1:5" x14ac:dyDescent="0.3">
      <c r="A1020">
        <v>1009</v>
      </c>
      <c r="B1020" t="s">
        <v>350</v>
      </c>
      <c r="C1020" t="s">
        <v>556</v>
      </c>
      <c r="D1020" t="s">
        <v>668</v>
      </c>
      <c r="E1020" s="4">
        <v>165868.36671610846</v>
      </c>
    </row>
    <row r="1021" spans="1:5" x14ac:dyDescent="0.3">
      <c r="A1021">
        <v>1009</v>
      </c>
      <c r="B1021" t="s">
        <v>350</v>
      </c>
      <c r="C1021" t="s">
        <v>556</v>
      </c>
      <c r="D1021" t="s">
        <v>668</v>
      </c>
      <c r="E1021" s="4">
        <v>165868.36671610846</v>
      </c>
    </row>
    <row r="1022" spans="1:5" x14ac:dyDescent="0.3">
      <c r="A1022">
        <v>1009</v>
      </c>
      <c r="B1022" t="s">
        <v>350</v>
      </c>
      <c r="C1022" t="s">
        <v>556</v>
      </c>
      <c r="D1022" t="s">
        <v>669</v>
      </c>
      <c r="E1022" s="4">
        <v>37362.74058293461</v>
      </c>
    </row>
    <row r="1023" spans="1:5" x14ac:dyDescent="0.3">
      <c r="A1023">
        <v>1009</v>
      </c>
      <c r="B1023" t="s">
        <v>350</v>
      </c>
      <c r="C1023" t="s">
        <v>556</v>
      </c>
      <c r="D1023" t="s">
        <v>669</v>
      </c>
      <c r="E1023" s="4">
        <v>37362.74058293461</v>
      </c>
    </row>
    <row r="1024" spans="1:5" x14ac:dyDescent="0.3">
      <c r="A1024">
        <v>1009</v>
      </c>
      <c r="B1024" t="s">
        <v>350</v>
      </c>
      <c r="C1024" t="s">
        <v>556</v>
      </c>
      <c r="D1024" t="s">
        <v>669</v>
      </c>
      <c r="E1024" s="4">
        <v>37362.74058293461</v>
      </c>
    </row>
    <row r="1025" spans="1:5" x14ac:dyDescent="0.3">
      <c r="A1025">
        <v>1009</v>
      </c>
      <c r="B1025" t="s">
        <v>350</v>
      </c>
      <c r="C1025" t="s">
        <v>556</v>
      </c>
      <c r="D1025" t="s">
        <v>670</v>
      </c>
      <c r="E1025" s="4">
        <v>16563.466700956938</v>
      </c>
    </row>
    <row r="1026" spans="1:5" x14ac:dyDescent="0.3">
      <c r="A1026">
        <v>1009</v>
      </c>
      <c r="B1026" t="s">
        <v>350</v>
      </c>
      <c r="C1026" t="s">
        <v>556</v>
      </c>
      <c r="D1026" t="s">
        <v>670</v>
      </c>
      <c r="E1026" s="4">
        <v>16563.466700956938</v>
      </c>
    </row>
    <row r="1027" spans="1:5" x14ac:dyDescent="0.3">
      <c r="A1027">
        <v>1009</v>
      </c>
      <c r="B1027" t="s">
        <v>350</v>
      </c>
      <c r="C1027" t="s">
        <v>556</v>
      </c>
      <c r="D1027" t="s">
        <v>670</v>
      </c>
      <c r="E1027" s="4">
        <v>16563.466700956938</v>
      </c>
    </row>
    <row r="1028" spans="1:5" x14ac:dyDescent="0.3">
      <c r="A1028">
        <v>1106</v>
      </c>
      <c r="B1028" t="s">
        <v>350</v>
      </c>
      <c r="C1028" t="s">
        <v>427</v>
      </c>
      <c r="D1028" t="s">
        <v>668</v>
      </c>
      <c r="E1028" s="4">
        <v>1027902.6443823868</v>
      </c>
    </row>
    <row r="1029" spans="1:5" x14ac:dyDescent="0.3">
      <c r="A1029">
        <v>1106</v>
      </c>
      <c r="B1029" t="s">
        <v>350</v>
      </c>
      <c r="C1029" t="s">
        <v>427</v>
      </c>
      <c r="D1029" t="s">
        <v>668</v>
      </c>
      <c r="E1029" s="4">
        <v>1027902.6443823868</v>
      </c>
    </row>
    <row r="1030" spans="1:5" x14ac:dyDescent="0.3">
      <c r="A1030">
        <v>1106</v>
      </c>
      <c r="B1030" t="s">
        <v>350</v>
      </c>
      <c r="C1030" t="s">
        <v>427</v>
      </c>
      <c r="D1030" t="s">
        <v>668</v>
      </c>
      <c r="E1030" s="4">
        <v>1027902.6443823868</v>
      </c>
    </row>
    <row r="1031" spans="1:5" x14ac:dyDescent="0.3">
      <c r="A1031">
        <v>1106</v>
      </c>
      <c r="B1031" t="s">
        <v>350</v>
      </c>
      <c r="C1031" t="s">
        <v>427</v>
      </c>
      <c r="D1031" t="s">
        <v>669</v>
      </c>
      <c r="E1031" s="4">
        <v>269623.30148241413</v>
      </c>
    </row>
    <row r="1032" spans="1:5" x14ac:dyDescent="0.3">
      <c r="A1032">
        <v>1106</v>
      </c>
      <c r="B1032" t="s">
        <v>350</v>
      </c>
      <c r="C1032" t="s">
        <v>427</v>
      </c>
      <c r="D1032" t="s">
        <v>669</v>
      </c>
      <c r="E1032" s="4">
        <v>269623.30148241413</v>
      </c>
    </row>
    <row r="1033" spans="1:5" x14ac:dyDescent="0.3">
      <c r="A1033">
        <v>1106</v>
      </c>
      <c r="B1033" t="s">
        <v>350</v>
      </c>
      <c r="C1033" t="s">
        <v>427</v>
      </c>
      <c r="D1033" t="s">
        <v>669</v>
      </c>
      <c r="E1033" s="4">
        <v>269623.30148241413</v>
      </c>
    </row>
    <row r="1034" spans="1:5" x14ac:dyDescent="0.3">
      <c r="A1034">
        <v>1106</v>
      </c>
      <c r="B1034" t="s">
        <v>350</v>
      </c>
      <c r="C1034" t="s">
        <v>427</v>
      </c>
      <c r="D1034" t="s">
        <v>670</v>
      </c>
      <c r="E1034" s="4">
        <v>179778.11413519902</v>
      </c>
    </row>
    <row r="1035" spans="1:5" x14ac:dyDescent="0.3">
      <c r="A1035">
        <v>1106</v>
      </c>
      <c r="B1035" t="s">
        <v>350</v>
      </c>
      <c r="C1035" t="s">
        <v>427</v>
      </c>
      <c r="D1035" t="s">
        <v>670</v>
      </c>
      <c r="E1035" s="4">
        <v>179778.11413519902</v>
      </c>
    </row>
    <row r="1036" spans="1:5" x14ac:dyDescent="0.3">
      <c r="A1036">
        <v>1106</v>
      </c>
      <c r="B1036" t="s">
        <v>350</v>
      </c>
      <c r="C1036" t="s">
        <v>427</v>
      </c>
      <c r="D1036" t="s">
        <v>670</v>
      </c>
      <c r="E1036" s="4">
        <v>179778.11413519902</v>
      </c>
    </row>
    <row r="1037" spans="1:5" x14ac:dyDescent="0.3">
      <c r="A1037">
        <v>808</v>
      </c>
      <c r="B1037" t="s">
        <v>350</v>
      </c>
      <c r="C1037" t="s">
        <v>384</v>
      </c>
      <c r="D1037" t="s">
        <v>668</v>
      </c>
      <c r="E1037" s="4">
        <v>0</v>
      </c>
    </row>
    <row r="1038" spans="1:5" x14ac:dyDescent="0.3">
      <c r="A1038">
        <v>808</v>
      </c>
      <c r="B1038" t="s">
        <v>350</v>
      </c>
      <c r="C1038" t="s">
        <v>384</v>
      </c>
      <c r="D1038" t="s">
        <v>668</v>
      </c>
      <c r="E1038" s="4">
        <v>0</v>
      </c>
    </row>
    <row r="1039" spans="1:5" x14ac:dyDescent="0.3">
      <c r="A1039">
        <v>808</v>
      </c>
      <c r="B1039" t="s">
        <v>350</v>
      </c>
      <c r="C1039" t="s">
        <v>384</v>
      </c>
      <c r="D1039" t="s">
        <v>668</v>
      </c>
      <c r="E1039" s="4">
        <v>0</v>
      </c>
    </row>
    <row r="1040" spans="1:5" x14ac:dyDescent="0.3">
      <c r="A1040">
        <v>808</v>
      </c>
      <c r="B1040" t="s">
        <v>350</v>
      </c>
      <c r="C1040" t="s">
        <v>384</v>
      </c>
      <c r="D1040" t="s">
        <v>669</v>
      </c>
      <c r="E1040" s="4">
        <v>0</v>
      </c>
    </row>
    <row r="1041" spans="1:5" x14ac:dyDescent="0.3">
      <c r="A1041">
        <v>808</v>
      </c>
      <c r="B1041" t="s">
        <v>350</v>
      </c>
      <c r="C1041" t="s">
        <v>384</v>
      </c>
      <c r="D1041" t="s">
        <v>669</v>
      </c>
      <c r="E1041" s="4">
        <v>0</v>
      </c>
    </row>
    <row r="1042" spans="1:5" x14ac:dyDescent="0.3">
      <c r="A1042">
        <v>808</v>
      </c>
      <c r="B1042" t="s">
        <v>350</v>
      </c>
      <c r="C1042" t="s">
        <v>384</v>
      </c>
      <c r="D1042" t="s">
        <v>669</v>
      </c>
      <c r="E1042" s="4">
        <v>0</v>
      </c>
    </row>
    <row r="1043" spans="1:5" x14ac:dyDescent="0.3">
      <c r="A1043">
        <v>808</v>
      </c>
      <c r="B1043" t="s">
        <v>350</v>
      </c>
      <c r="C1043" t="s">
        <v>384</v>
      </c>
      <c r="D1043" t="s">
        <v>670</v>
      </c>
      <c r="E1043" s="4">
        <v>0</v>
      </c>
    </row>
    <row r="1044" spans="1:5" x14ac:dyDescent="0.3">
      <c r="A1044">
        <v>808</v>
      </c>
      <c r="B1044" t="s">
        <v>350</v>
      </c>
      <c r="C1044" t="s">
        <v>384</v>
      </c>
      <c r="D1044" t="s">
        <v>670</v>
      </c>
      <c r="E1044" s="4">
        <v>0</v>
      </c>
    </row>
    <row r="1045" spans="1:5" x14ac:dyDescent="0.3">
      <c r="A1045">
        <v>808</v>
      </c>
      <c r="B1045" t="s">
        <v>350</v>
      </c>
      <c r="C1045" t="s">
        <v>384</v>
      </c>
      <c r="D1045" t="s">
        <v>670</v>
      </c>
      <c r="E1045" s="4">
        <v>0</v>
      </c>
    </row>
    <row r="1046" spans="1:5" x14ac:dyDescent="0.3">
      <c r="A1046">
        <v>1107</v>
      </c>
      <c r="B1046" t="s">
        <v>350</v>
      </c>
      <c r="C1046" t="s">
        <v>434</v>
      </c>
      <c r="D1046" t="s">
        <v>668</v>
      </c>
      <c r="E1046" s="4">
        <v>701143.299100601</v>
      </c>
    </row>
    <row r="1047" spans="1:5" x14ac:dyDescent="0.3">
      <c r="A1047">
        <v>1107</v>
      </c>
      <c r="B1047" t="s">
        <v>350</v>
      </c>
      <c r="C1047" t="s">
        <v>434</v>
      </c>
      <c r="D1047" t="s">
        <v>668</v>
      </c>
      <c r="E1047" s="4">
        <v>701143.299100601</v>
      </c>
    </row>
    <row r="1048" spans="1:5" x14ac:dyDescent="0.3">
      <c r="A1048">
        <v>1107</v>
      </c>
      <c r="B1048" t="s">
        <v>350</v>
      </c>
      <c r="C1048" t="s">
        <v>434</v>
      </c>
      <c r="D1048" t="s">
        <v>668</v>
      </c>
      <c r="E1048" s="4">
        <v>701143.299100601</v>
      </c>
    </row>
    <row r="1049" spans="1:5" x14ac:dyDescent="0.3">
      <c r="A1049">
        <v>1107</v>
      </c>
      <c r="B1049" t="s">
        <v>350</v>
      </c>
      <c r="C1049" t="s">
        <v>434</v>
      </c>
      <c r="D1049" t="s">
        <v>669</v>
      </c>
      <c r="E1049" s="4">
        <v>105705.8569758259</v>
      </c>
    </row>
    <row r="1050" spans="1:5" x14ac:dyDescent="0.3">
      <c r="A1050">
        <v>1107</v>
      </c>
      <c r="B1050" t="s">
        <v>350</v>
      </c>
      <c r="C1050" t="s">
        <v>434</v>
      </c>
      <c r="D1050" t="s">
        <v>669</v>
      </c>
      <c r="E1050" s="4">
        <v>105705.8569758259</v>
      </c>
    </row>
    <row r="1051" spans="1:5" x14ac:dyDescent="0.3">
      <c r="A1051">
        <v>1107</v>
      </c>
      <c r="B1051" t="s">
        <v>350</v>
      </c>
      <c r="C1051" t="s">
        <v>434</v>
      </c>
      <c r="D1051" t="s">
        <v>669</v>
      </c>
      <c r="E1051" s="4">
        <v>105705.8569758259</v>
      </c>
    </row>
    <row r="1052" spans="1:5" x14ac:dyDescent="0.3">
      <c r="A1052">
        <v>1107</v>
      </c>
      <c r="B1052" t="s">
        <v>350</v>
      </c>
      <c r="C1052" t="s">
        <v>434</v>
      </c>
      <c r="D1052" t="s">
        <v>670</v>
      </c>
      <c r="E1052" s="4">
        <v>50877.293923573023</v>
      </c>
    </row>
    <row r="1053" spans="1:5" x14ac:dyDescent="0.3">
      <c r="A1053">
        <v>1107</v>
      </c>
      <c r="B1053" t="s">
        <v>350</v>
      </c>
      <c r="C1053" t="s">
        <v>434</v>
      </c>
      <c r="D1053" t="s">
        <v>670</v>
      </c>
      <c r="E1053" s="4">
        <v>50877.293923573023</v>
      </c>
    </row>
    <row r="1054" spans="1:5" x14ac:dyDescent="0.3">
      <c r="A1054">
        <v>1107</v>
      </c>
      <c r="B1054" t="s">
        <v>350</v>
      </c>
      <c r="C1054" t="s">
        <v>434</v>
      </c>
      <c r="D1054" t="s">
        <v>670</v>
      </c>
      <c r="E1054" s="4">
        <v>50877.293923573023</v>
      </c>
    </row>
    <row r="1055" spans="1:5" x14ac:dyDescent="0.3">
      <c r="A1055">
        <v>1108</v>
      </c>
      <c r="B1055" t="s">
        <v>350</v>
      </c>
      <c r="C1055" t="s">
        <v>563</v>
      </c>
      <c r="D1055" t="s">
        <v>668</v>
      </c>
      <c r="E1055" s="4">
        <v>256325.05217631871</v>
      </c>
    </row>
    <row r="1056" spans="1:5" x14ac:dyDescent="0.3">
      <c r="A1056">
        <v>1108</v>
      </c>
      <c r="B1056" t="s">
        <v>350</v>
      </c>
      <c r="C1056" t="s">
        <v>563</v>
      </c>
      <c r="D1056" t="s">
        <v>668</v>
      </c>
      <c r="E1056" s="4">
        <v>256325.05217631871</v>
      </c>
    </row>
    <row r="1057" spans="1:5" x14ac:dyDescent="0.3">
      <c r="A1057">
        <v>1108</v>
      </c>
      <c r="B1057" t="s">
        <v>350</v>
      </c>
      <c r="C1057" t="s">
        <v>563</v>
      </c>
      <c r="D1057" t="s">
        <v>668</v>
      </c>
      <c r="E1057" s="4">
        <v>256325.05217631871</v>
      </c>
    </row>
    <row r="1058" spans="1:5" x14ac:dyDescent="0.3">
      <c r="A1058">
        <v>1108</v>
      </c>
      <c r="B1058" t="s">
        <v>350</v>
      </c>
      <c r="C1058" t="s">
        <v>563</v>
      </c>
      <c r="D1058" t="s">
        <v>669</v>
      </c>
      <c r="E1058" s="4">
        <v>40296.145589880733</v>
      </c>
    </row>
    <row r="1059" spans="1:5" x14ac:dyDescent="0.3">
      <c r="A1059">
        <v>1108</v>
      </c>
      <c r="B1059" t="s">
        <v>350</v>
      </c>
      <c r="C1059" t="s">
        <v>563</v>
      </c>
      <c r="D1059" t="s">
        <v>669</v>
      </c>
      <c r="E1059" s="4">
        <v>40296.145589880733</v>
      </c>
    </row>
    <row r="1060" spans="1:5" x14ac:dyDescent="0.3">
      <c r="A1060">
        <v>1108</v>
      </c>
      <c r="B1060" t="s">
        <v>350</v>
      </c>
      <c r="C1060" t="s">
        <v>563</v>
      </c>
      <c r="D1060" t="s">
        <v>669</v>
      </c>
      <c r="E1060" s="4">
        <v>40296.145589880733</v>
      </c>
    </row>
    <row r="1061" spans="1:5" x14ac:dyDescent="0.3">
      <c r="A1061">
        <v>1108</v>
      </c>
      <c r="B1061" t="s">
        <v>350</v>
      </c>
      <c r="C1061" t="s">
        <v>563</v>
      </c>
      <c r="D1061" t="s">
        <v>670</v>
      </c>
      <c r="E1061" s="4">
        <v>16395.566400467233</v>
      </c>
    </row>
    <row r="1062" spans="1:5" x14ac:dyDescent="0.3">
      <c r="A1062">
        <v>1108</v>
      </c>
      <c r="B1062" t="s">
        <v>350</v>
      </c>
      <c r="C1062" t="s">
        <v>563</v>
      </c>
      <c r="D1062" t="s">
        <v>670</v>
      </c>
      <c r="E1062" s="4">
        <v>16395.566400467233</v>
      </c>
    </row>
    <row r="1063" spans="1:5" x14ac:dyDescent="0.3">
      <c r="A1063">
        <v>1108</v>
      </c>
      <c r="B1063" t="s">
        <v>350</v>
      </c>
      <c r="C1063" t="s">
        <v>563</v>
      </c>
      <c r="D1063" t="s">
        <v>670</v>
      </c>
      <c r="E1063" s="4">
        <v>16395.566400467233</v>
      </c>
    </row>
    <row r="1064" spans="1:5" x14ac:dyDescent="0.3">
      <c r="A1064">
        <v>607</v>
      </c>
      <c r="B1064" t="s">
        <v>350</v>
      </c>
      <c r="C1064" t="s">
        <v>585</v>
      </c>
      <c r="D1064" t="s">
        <v>668</v>
      </c>
      <c r="E1064" s="4">
        <v>248961.77692023024</v>
      </c>
    </row>
    <row r="1065" spans="1:5" x14ac:dyDescent="0.3">
      <c r="A1065">
        <v>607</v>
      </c>
      <c r="B1065" t="s">
        <v>350</v>
      </c>
      <c r="C1065" t="s">
        <v>585</v>
      </c>
      <c r="D1065" t="s">
        <v>668</v>
      </c>
      <c r="E1065" s="4">
        <v>248961.77692023024</v>
      </c>
    </row>
    <row r="1066" spans="1:5" x14ac:dyDescent="0.3">
      <c r="A1066">
        <v>607</v>
      </c>
      <c r="B1066" t="s">
        <v>350</v>
      </c>
      <c r="C1066" t="s">
        <v>585</v>
      </c>
      <c r="D1066" t="s">
        <v>668</v>
      </c>
      <c r="E1066" s="4">
        <v>248961.77692023024</v>
      </c>
    </row>
    <row r="1067" spans="1:5" x14ac:dyDescent="0.3">
      <c r="A1067">
        <v>607</v>
      </c>
      <c r="B1067" t="s">
        <v>350</v>
      </c>
      <c r="C1067" t="s">
        <v>585</v>
      </c>
      <c r="D1067" t="s">
        <v>669</v>
      </c>
      <c r="E1067" s="4">
        <v>44857.977823464913</v>
      </c>
    </row>
    <row r="1068" spans="1:5" x14ac:dyDescent="0.3">
      <c r="A1068">
        <v>607</v>
      </c>
      <c r="B1068" t="s">
        <v>350</v>
      </c>
      <c r="C1068" t="s">
        <v>585</v>
      </c>
      <c r="D1068" t="s">
        <v>669</v>
      </c>
      <c r="E1068" s="4">
        <v>44857.977823464913</v>
      </c>
    </row>
    <row r="1069" spans="1:5" x14ac:dyDescent="0.3">
      <c r="A1069">
        <v>607</v>
      </c>
      <c r="B1069" t="s">
        <v>350</v>
      </c>
      <c r="C1069" t="s">
        <v>585</v>
      </c>
      <c r="D1069" t="s">
        <v>669</v>
      </c>
      <c r="E1069" s="4">
        <v>44857.977823464913</v>
      </c>
    </row>
    <row r="1070" spans="1:5" x14ac:dyDescent="0.3">
      <c r="A1070">
        <v>607</v>
      </c>
      <c r="B1070" t="s">
        <v>350</v>
      </c>
      <c r="C1070" t="s">
        <v>585</v>
      </c>
      <c r="D1070" t="s">
        <v>670</v>
      </c>
      <c r="E1070" s="4">
        <v>37439.158414199563</v>
      </c>
    </row>
    <row r="1071" spans="1:5" x14ac:dyDescent="0.3">
      <c r="A1071">
        <v>607</v>
      </c>
      <c r="B1071" t="s">
        <v>350</v>
      </c>
      <c r="C1071" t="s">
        <v>585</v>
      </c>
      <c r="D1071" t="s">
        <v>670</v>
      </c>
      <c r="E1071" s="4">
        <v>37439.158414199563</v>
      </c>
    </row>
    <row r="1072" spans="1:5" x14ac:dyDescent="0.3">
      <c r="A1072">
        <v>607</v>
      </c>
      <c r="B1072" t="s">
        <v>350</v>
      </c>
      <c r="C1072" t="s">
        <v>585</v>
      </c>
      <c r="D1072" t="s">
        <v>670</v>
      </c>
      <c r="E1072" s="4">
        <v>37439.158414199563</v>
      </c>
    </row>
    <row r="1073" spans="1:5" x14ac:dyDescent="0.3">
      <c r="A1073">
        <v>1305</v>
      </c>
      <c r="B1073" t="s">
        <v>350</v>
      </c>
      <c r="C1073" t="s">
        <v>613</v>
      </c>
      <c r="D1073" t="s">
        <v>668</v>
      </c>
      <c r="E1073" s="4">
        <v>463652.49614837393</v>
      </c>
    </row>
    <row r="1074" spans="1:5" x14ac:dyDescent="0.3">
      <c r="A1074">
        <v>1305</v>
      </c>
      <c r="B1074" t="s">
        <v>350</v>
      </c>
      <c r="C1074" t="s">
        <v>613</v>
      </c>
      <c r="D1074" t="s">
        <v>668</v>
      </c>
      <c r="E1074" s="4">
        <v>463652.49614837393</v>
      </c>
    </row>
    <row r="1075" spans="1:5" x14ac:dyDescent="0.3">
      <c r="A1075">
        <v>1305</v>
      </c>
      <c r="B1075" t="s">
        <v>350</v>
      </c>
      <c r="C1075" t="s">
        <v>613</v>
      </c>
      <c r="D1075" t="s">
        <v>668</v>
      </c>
      <c r="E1075" s="4">
        <v>463652.49614837393</v>
      </c>
    </row>
    <row r="1076" spans="1:5" x14ac:dyDescent="0.3">
      <c r="A1076">
        <v>1305</v>
      </c>
      <c r="B1076" t="s">
        <v>350</v>
      </c>
      <c r="C1076" t="s">
        <v>613</v>
      </c>
      <c r="D1076" t="s">
        <v>669</v>
      </c>
      <c r="E1076" s="4">
        <v>90896.088375831474</v>
      </c>
    </row>
    <row r="1077" spans="1:5" x14ac:dyDescent="0.3">
      <c r="A1077">
        <v>1305</v>
      </c>
      <c r="B1077" t="s">
        <v>350</v>
      </c>
      <c r="C1077" t="s">
        <v>613</v>
      </c>
      <c r="D1077" t="s">
        <v>669</v>
      </c>
      <c r="E1077" s="4">
        <v>90896.088375831474</v>
      </c>
    </row>
    <row r="1078" spans="1:5" x14ac:dyDescent="0.3">
      <c r="A1078">
        <v>1305</v>
      </c>
      <c r="B1078" t="s">
        <v>350</v>
      </c>
      <c r="C1078" t="s">
        <v>613</v>
      </c>
      <c r="D1078" t="s">
        <v>669</v>
      </c>
      <c r="E1078" s="4">
        <v>90896.088375831474</v>
      </c>
    </row>
    <row r="1079" spans="1:5" x14ac:dyDescent="0.3">
      <c r="A1079">
        <v>1305</v>
      </c>
      <c r="B1079" t="s">
        <v>350</v>
      </c>
      <c r="C1079" t="s">
        <v>613</v>
      </c>
      <c r="D1079" t="s">
        <v>670</v>
      </c>
      <c r="E1079" s="4">
        <v>53898.700930339983</v>
      </c>
    </row>
    <row r="1080" spans="1:5" x14ac:dyDescent="0.3">
      <c r="A1080">
        <v>1305</v>
      </c>
      <c r="B1080" t="s">
        <v>350</v>
      </c>
      <c r="C1080" t="s">
        <v>613</v>
      </c>
      <c r="D1080" t="s">
        <v>670</v>
      </c>
      <c r="E1080" s="4">
        <v>53898.700930339983</v>
      </c>
    </row>
    <row r="1081" spans="1:5" x14ac:dyDescent="0.3">
      <c r="A1081">
        <v>1305</v>
      </c>
      <c r="B1081" t="s">
        <v>350</v>
      </c>
      <c r="C1081" t="s">
        <v>613</v>
      </c>
      <c r="D1081" t="s">
        <v>670</v>
      </c>
      <c r="E1081" s="4">
        <v>53898.700930339983</v>
      </c>
    </row>
    <row r="1082" spans="1:5" x14ac:dyDescent="0.3">
      <c r="A1082">
        <v>1413</v>
      </c>
      <c r="B1082" t="s">
        <v>350</v>
      </c>
      <c r="C1082" t="s">
        <v>548</v>
      </c>
      <c r="D1082" t="s">
        <v>668</v>
      </c>
      <c r="E1082" s="4">
        <v>191177.64943009007</v>
      </c>
    </row>
    <row r="1083" spans="1:5" x14ac:dyDescent="0.3">
      <c r="A1083">
        <v>1413</v>
      </c>
      <c r="B1083" t="s">
        <v>350</v>
      </c>
      <c r="C1083" t="s">
        <v>548</v>
      </c>
      <c r="D1083" t="s">
        <v>668</v>
      </c>
      <c r="E1083" s="4">
        <v>191177.64943009007</v>
      </c>
    </row>
    <row r="1084" spans="1:5" x14ac:dyDescent="0.3">
      <c r="A1084">
        <v>1413</v>
      </c>
      <c r="B1084" t="s">
        <v>350</v>
      </c>
      <c r="C1084" t="s">
        <v>548</v>
      </c>
      <c r="D1084" t="s">
        <v>668</v>
      </c>
      <c r="E1084" s="4">
        <v>191177.64943009007</v>
      </c>
    </row>
    <row r="1085" spans="1:5" x14ac:dyDescent="0.3">
      <c r="A1085">
        <v>1413</v>
      </c>
      <c r="B1085" t="s">
        <v>350</v>
      </c>
      <c r="C1085" t="s">
        <v>548</v>
      </c>
      <c r="D1085" t="s">
        <v>669</v>
      </c>
      <c r="E1085" s="4">
        <v>42608.508377380778</v>
      </c>
    </row>
    <row r="1086" spans="1:5" x14ac:dyDescent="0.3">
      <c r="A1086">
        <v>1413</v>
      </c>
      <c r="B1086" t="s">
        <v>350</v>
      </c>
      <c r="C1086" t="s">
        <v>548</v>
      </c>
      <c r="D1086" t="s">
        <v>669</v>
      </c>
      <c r="E1086" s="4">
        <v>42608.508377380778</v>
      </c>
    </row>
    <row r="1087" spans="1:5" x14ac:dyDescent="0.3">
      <c r="A1087">
        <v>1413</v>
      </c>
      <c r="B1087" t="s">
        <v>350</v>
      </c>
      <c r="C1087" t="s">
        <v>548</v>
      </c>
      <c r="D1087" t="s">
        <v>669</v>
      </c>
      <c r="E1087" s="4">
        <v>42608.508377380778</v>
      </c>
    </row>
    <row r="1088" spans="1:5" x14ac:dyDescent="0.3">
      <c r="A1088">
        <v>1413</v>
      </c>
      <c r="B1088" t="s">
        <v>350</v>
      </c>
      <c r="C1088" t="s">
        <v>548</v>
      </c>
      <c r="D1088" t="s">
        <v>670</v>
      </c>
      <c r="E1088" s="4">
        <v>58306.379884836861</v>
      </c>
    </row>
    <row r="1089" spans="1:5" x14ac:dyDescent="0.3">
      <c r="A1089">
        <v>1413</v>
      </c>
      <c r="B1089" t="s">
        <v>350</v>
      </c>
      <c r="C1089" t="s">
        <v>548</v>
      </c>
      <c r="D1089" t="s">
        <v>670</v>
      </c>
      <c r="E1089" s="4">
        <v>58306.379884836861</v>
      </c>
    </row>
    <row r="1090" spans="1:5" x14ac:dyDescent="0.3">
      <c r="A1090">
        <v>1413</v>
      </c>
      <c r="B1090" t="s">
        <v>350</v>
      </c>
      <c r="C1090" t="s">
        <v>548</v>
      </c>
      <c r="D1090" t="s">
        <v>670</v>
      </c>
      <c r="E1090" s="4">
        <v>58306.379884836861</v>
      </c>
    </row>
    <row r="1091" spans="1:5" x14ac:dyDescent="0.3">
      <c r="A1091">
        <v>405</v>
      </c>
      <c r="B1091" t="s">
        <v>350</v>
      </c>
      <c r="C1091" t="s">
        <v>619</v>
      </c>
      <c r="D1091" t="s">
        <v>668</v>
      </c>
      <c r="E1091" s="4">
        <v>394022.31892583577</v>
      </c>
    </row>
    <row r="1092" spans="1:5" x14ac:dyDescent="0.3">
      <c r="A1092">
        <v>405</v>
      </c>
      <c r="B1092" t="s">
        <v>350</v>
      </c>
      <c r="C1092" t="s">
        <v>619</v>
      </c>
      <c r="D1092" t="s">
        <v>668</v>
      </c>
      <c r="E1092" s="4">
        <v>394022.31892583577</v>
      </c>
    </row>
    <row r="1093" spans="1:5" x14ac:dyDescent="0.3">
      <c r="A1093">
        <v>405</v>
      </c>
      <c r="B1093" t="s">
        <v>350</v>
      </c>
      <c r="C1093" t="s">
        <v>619</v>
      </c>
      <c r="D1093" t="s">
        <v>668</v>
      </c>
      <c r="E1093" s="4">
        <v>394022.31892583577</v>
      </c>
    </row>
    <row r="1094" spans="1:5" x14ac:dyDescent="0.3">
      <c r="A1094">
        <v>405</v>
      </c>
      <c r="B1094" t="s">
        <v>350</v>
      </c>
      <c r="C1094" t="s">
        <v>619</v>
      </c>
      <c r="D1094" t="s">
        <v>669</v>
      </c>
      <c r="E1094" s="4">
        <v>109981.9579525998</v>
      </c>
    </row>
    <row r="1095" spans="1:5" x14ac:dyDescent="0.3">
      <c r="A1095">
        <v>405</v>
      </c>
      <c r="B1095" t="s">
        <v>350</v>
      </c>
      <c r="C1095" t="s">
        <v>619</v>
      </c>
      <c r="D1095" t="s">
        <v>669</v>
      </c>
      <c r="E1095" s="4">
        <v>109981.9579525998</v>
      </c>
    </row>
    <row r="1096" spans="1:5" x14ac:dyDescent="0.3">
      <c r="A1096">
        <v>405</v>
      </c>
      <c r="B1096" t="s">
        <v>350</v>
      </c>
      <c r="C1096" t="s">
        <v>619</v>
      </c>
      <c r="D1096" t="s">
        <v>669</v>
      </c>
      <c r="E1096" s="4">
        <v>109981.9579525998</v>
      </c>
    </row>
    <row r="1097" spans="1:5" x14ac:dyDescent="0.3">
      <c r="A1097">
        <v>405</v>
      </c>
      <c r="B1097" t="s">
        <v>350</v>
      </c>
      <c r="C1097" t="s">
        <v>619</v>
      </c>
      <c r="D1097" t="s">
        <v>670</v>
      </c>
      <c r="E1097" s="4">
        <v>85594.654232675486</v>
      </c>
    </row>
    <row r="1098" spans="1:5" x14ac:dyDescent="0.3">
      <c r="A1098">
        <v>405</v>
      </c>
      <c r="B1098" t="s">
        <v>350</v>
      </c>
      <c r="C1098" t="s">
        <v>619</v>
      </c>
      <c r="D1098" t="s">
        <v>670</v>
      </c>
      <c r="E1098" s="4">
        <v>85594.654232675486</v>
      </c>
    </row>
    <row r="1099" spans="1:5" x14ac:dyDescent="0.3">
      <c r="A1099">
        <v>405</v>
      </c>
      <c r="B1099" t="s">
        <v>350</v>
      </c>
      <c r="C1099" t="s">
        <v>619</v>
      </c>
      <c r="D1099" t="s">
        <v>670</v>
      </c>
      <c r="E1099" s="4">
        <v>85594.654232675486</v>
      </c>
    </row>
    <row r="1100" spans="1:5" x14ac:dyDescent="0.3">
      <c r="A1100">
        <v>1109</v>
      </c>
      <c r="B1100" t="s">
        <v>350</v>
      </c>
      <c r="C1100" t="s">
        <v>435</v>
      </c>
      <c r="D1100" t="s">
        <v>668</v>
      </c>
      <c r="E1100" s="4">
        <v>179687.12824813128</v>
      </c>
    </row>
    <row r="1101" spans="1:5" x14ac:dyDescent="0.3">
      <c r="A1101">
        <v>1109</v>
      </c>
      <c r="B1101" t="s">
        <v>350</v>
      </c>
      <c r="C1101" t="s">
        <v>435</v>
      </c>
      <c r="D1101" t="s">
        <v>668</v>
      </c>
      <c r="E1101" s="4">
        <v>179687.12824813128</v>
      </c>
    </row>
    <row r="1102" spans="1:5" x14ac:dyDescent="0.3">
      <c r="A1102">
        <v>1109</v>
      </c>
      <c r="B1102" t="s">
        <v>350</v>
      </c>
      <c r="C1102" t="s">
        <v>435</v>
      </c>
      <c r="D1102" t="s">
        <v>668</v>
      </c>
      <c r="E1102" s="4">
        <v>179687.12824813128</v>
      </c>
    </row>
    <row r="1103" spans="1:5" x14ac:dyDescent="0.3">
      <c r="A1103">
        <v>1109</v>
      </c>
      <c r="B1103" t="s">
        <v>350</v>
      </c>
      <c r="C1103" t="s">
        <v>435</v>
      </c>
      <c r="D1103" t="s">
        <v>669</v>
      </c>
      <c r="E1103" s="4">
        <v>39624.974276140558</v>
      </c>
    </row>
    <row r="1104" spans="1:5" x14ac:dyDescent="0.3">
      <c r="A1104">
        <v>1109</v>
      </c>
      <c r="B1104" t="s">
        <v>350</v>
      </c>
      <c r="C1104" t="s">
        <v>435</v>
      </c>
      <c r="D1104" t="s">
        <v>669</v>
      </c>
      <c r="E1104" s="4">
        <v>39624.974276140558</v>
      </c>
    </row>
    <row r="1105" spans="1:5" x14ac:dyDescent="0.3">
      <c r="A1105">
        <v>1109</v>
      </c>
      <c r="B1105" t="s">
        <v>350</v>
      </c>
      <c r="C1105" t="s">
        <v>435</v>
      </c>
      <c r="D1105" t="s">
        <v>669</v>
      </c>
      <c r="E1105" s="4">
        <v>39624.974276140558</v>
      </c>
    </row>
    <row r="1106" spans="1:5" x14ac:dyDescent="0.3">
      <c r="A1106">
        <v>1109</v>
      </c>
      <c r="B1106" t="s">
        <v>350</v>
      </c>
      <c r="C1106" t="s">
        <v>435</v>
      </c>
      <c r="D1106" t="s">
        <v>670</v>
      </c>
      <c r="E1106" s="4">
        <v>15991.507475728155</v>
      </c>
    </row>
    <row r="1107" spans="1:5" x14ac:dyDescent="0.3">
      <c r="A1107">
        <v>1109</v>
      </c>
      <c r="B1107" t="s">
        <v>350</v>
      </c>
      <c r="C1107" t="s">
        <v>435</v>
      </c>
      <c r="D1107" t="s">
        <v>670</v>
      </c>
      <c r="E1107" s="4">
        <v>15991.507475728155</v>
      </c>
    </row>
    <row r="1108" spans="1:5" x14ac:dyDescent="0.3">
      <c r="A1108">
        <v>1109</v>
      </c>
      <c r="B1108" t="s">
        <v>350</v>
      </c>
      <c r="C1108" t="s">
        <v>435</v>
      </c>
      <c r="D1108" t="s">
        <v>670</v>
      </c>
      <c r="E1108" s="4">
        <v>15991.507475728155</v>
      </c>
    </row>
    <row r="1109" spans="1:5" x14ac:dyDescent="0.3">
      <c r="A1109">
        <v>1306</v>
      </c>
      <c r="B1109" t="s">
        <v>350</v>
      </c>
      <c r="C1109" t="s">
        <v>450</v>
      </c>
      <c r="D1109" t="s">
        <v>668</v>
      </c>
      <c r="E1109" s="4">
        <v>601160.16492560261</v>
      </c>
    </row>
    <row r="1110" spans="1:5" x14ac:dyDescent="0.3">
      <c r="A1110">
        <v>1306</v>
      </c>
      <c r="B1110" t="s">
        <v>350</v>
      </c>
      <c r="C1110" t="s">
        <v>450</v>
      </c>
      <c r="D1110" t="s">
        <v>668</v>
      </c>
      <c r="E1110" s="4">
        <v>601160.16492560261</v>
      </c>
    </row>
    <row r="1111" spans="1:5" x14ac:dyDescent="0.3">
      <c r="A1111">
        <v>1306</v>
      </c>
      <c r="B1111" t="s">
        <v>350</v>
      </c>
      <c r="C1111" t="s">
        <v>450</v>
      </c>
      <c r="D1111" t="s">
        <v>668</v>
      </c>
      <c r="E1111" s="4">
        <v>601160.16492560261</v>
      </c>
    </row>
    <row r="1112" spans="1:5" x14ac:dyDescent="0.3">
      <c r="A1112">
        <v>1306</v>
      </c>
      <c r="B1112" t="s">
        <v>350</v>
      </c>
      <c r="C1112" t="s">
        <v>450</v>
      </c>
      <c r="D1112" t="s">
        <v>669</v>
      </c>
      <c r="E1112" s="4">
        <v>123772.62029064578</v>
      </c>
    </row>
    <row r="1113" spans="1:5" x14ac:dyDescent="0.3">
      <c r="A1113">
        <v>1306</v>
      </c>
      <c r="B1113" t="s">
        <v>350</v>
      </c>
      <c r="C1113" t="s">
        <v>450</v>
      </c>
      <c r="D1113" t="s">
        <v>669</v>
      </c>
      <c r="E1113" s="4">
        <v>123772.62029064578</v>
      </c>
    </row>
    <row r="1114" spans="1:5" x14ac:dyDescent="0.3">
      <c r="A1114">
        <v>1306</v>
      </c>
      <c r="B1114" t="s">
        <v>350</v>
      </c>
      <c r="C1114" t="s">
        <v>450</v>
      </c>
      <c r="D1114" t="s">
        <v>669</v>
      </c>
      <c r="E1114" s="4">
        <v>123772.62029064578</v>
      </c>
    </row>
    <row r="1115" spans="1:5" x14ac:dyDescent="0.3">
      <c r="A1115">
        <v>1306</v>
      </c>
      <c r="B1115" t="s">
        <v>350</v>
      </c>
      <c r="C1115" t="s">
        <v>450</v>
      </c>
      <c r="D1115" t="s">
        <v>670</v>
      </c>
      <c r="E1115" s="4">
        <v>35356.561254339846</v>
      </c>
    </row>
    <row r="1116" spans="1:5" x14ac:dyDescent="0.3">
      <c r="A1116">
        <v>1306</v>
      </c>
      <c r="B1116" t="s">
        <v>350</v>
      </c>
      <c r="C1116" t="s">
        <v>450</v>
      </c>
      <c r="D1116" t="s">
        <v>670</v>
      </c>
      <c r="E1116" s="4">
        <v>35356.561254339846</v>
      </c>
    </row>
    <row r="1117" spans="1:5" x14ac:dyDescent="0.3">
      <c r="A1117">
        <v>1306</v>
      </c>
      <c r="B1117" t="s">
        <v>350</v>
      </c>
      <c r="C1117" t="s">
        <v>450</v>
      </c>
      <c r="D1117" t="s">
        <v>670</v>
      </c>
      <c r="E1117" s="4">
        <v>35356.561254339846</v>
      </c>
    </row>
    <row r="1118" spans="1:5" x14ac:dyDescent="0.3">
      <c r="A1118">
        <v>1806</v>
      </c>
      <c r="B1118" t="s">
        <v>350</v>
      </c>
      <c r="C1118" t="s">
        <v>629</v>
      </c>
      <c r="D1118" t="s">
        <v>668</v>
      </c>
      <c r="E1118" s="4">
        <v>250058.14530485094</v>
      </c>
    </row>
    <row r="1119" spans="1:5" x14ac:dyDescent="0.3">
      <c r="A1119">
        <v>1806</v>
      </c>
      <c r="B1119" t="s">
        <v>350</v>
      </c>
      <c r="C1119" t="s">
        <v>629</v>
      </c>
      <c r="D1119" t="s">
        <v>668</v>
      </c>
      <c r="E1119" s="4">
        <v>250058.14530485094</v>
      </c>
    </row>
    <row r="1120" spans="1:5" x14ac:dyDescent="0.3">
      <c r="A1120">
        <v>1806</v>
      </c>
      <c r="B1120" t="s">
        <v>350</v>
      </c>
      <c r="C1120" t="s">
        <v>629</v>
      </c>
      <c r="D1120" t="s">
        <v>668</v>
      </c>
      <c r="E1120" s="4">
        <v>250058.14530485094</v>
      </c>
    </row>
    <row r="1121" spans="1:5" x14ac:dyDescent="0.3">
      <c r="A1121">
        <v>1806</v>
      </c>
      <c r="B1121" t="s">
        <v>350</v>
      </c>
      <c r="C1121" t="s">
        <v>629</v>
      </c>
      <c r="D1121" t="s">
        <v>669</v>
      </c>
      <c r="E1121" s="4">
        <v>57637.515761756418</v>
      </c>
    </row>
    <row r="1122" spans="1:5" x14ac:dyDescent="0.3">
      <c r="A1122">
        <v>1806</v>
      </c>
      <c r="B1122" t="s">
        <v>350</v>
      </c>
      <c r="C1122" t="s">
        <v>629</v>
      </c>
      <c r="D1122" t="s">
        <v>669</v>
      </c>
      <c r="E1122" s="4">
        <v>57637.515761756418</v>
      </c>
    </row>
    <row r="1123" spans="1:5" x14ac:dyDescent="0.3">
      <c r="A1123">
        <v>1806</v>
      </c>
      <c r="B1123" t="s">
        <v>350</v>
      </c>
      <c r="C1123" t="s">
        <v>629</v>
      </c>
      <c r="D1123" t="s">
        <v>669</v>
      </c>
      <c r="E1123" s="4">
        <v>57637.515761756418</v>
      </c>
    </row>
    <row r="1124" spans="1:5" x14ac:dyDescent="0.3">
      <c r="A1124">
        <v>1806</v>
      </c>
      <c r="B1124" t="s">
        <v>350</v>
      </c>
      <c r="C1124" t="s">
        <v>629</v>
      </c>
      <c r="D1124" t="s">
        <v>670</v>
      </c>
      <c r="E1124" s="4">
        <v>33873.124647678393</v>
      </c>
    </row>
    <row r="1125" spans="1:5" x14ac:dyDescent="0.3">
      <c r="A1125">
        <v>1806</v>
      </c>
      <c r="B1125" t="s">
        <v>350</v>
      </c>
      <c r="C1125" t="s">
        <v>629</v>
      </c>
      <c r="D1125" t="s">
        <v>670</v>
      </c>
      <c r="E1125" s="4">
        <v>33873.124647678393</v>
      </c>
    </row>
    <row r="1126" spans="1:5" x14ac:dyDescent="0.3">
      <c r="A1126">
        <v>1806</v>
      </c>
      <c r="B1126" t="s">
        <v>350</v>
      </c>
      <c r="C1126" t="s">
        <v>629</v>
      </c>
      <c r="D1126" t="s">
        <v>670</v>
      </c>
      <c r="E1126" s="4">
        <v>33873.124647678393</v>
      </c>
    </row>
    <row r="1127" spans="1:5" x14ac:dyDescent="0.3">
      <c r="A1127">
        <v>908</v>
      </c>
      <c r="B1127" t="s">
        <v>350</v>
      </c>
      <c r="C1127" t="s">
        <v>501</v>
      </c>
      <c r="D1127" t="s">
        <v>668</v>
      </c>
      <c r="E1127" s="4">
        <v>60396.196206695779</v>
      </c>
    </row>
    <row r="1128" spans="1:5" x14ac:dyDescent="0.3">
      <c r="A1128">
        <v>908</v>
      </c>
      <c r="B1128" t="s">
        <v>350</v>
      </c>
      <c r="C1128" t="s">
        <v>501</v>
      </c>
      <c r="D1128" t="s">
        <v>668</v>
      </c>
      <c r="E1128" s="4">
        <v>60396.196206695779</v>
      </c>
    </row>
    <row r="1129" spans="1:5" x14ac:dyDescent="0.3">
      <c r="A1129">
        <v>908</v>
      </c>
      <c r="B1129" t="s">
        <v>350</v>
      </c>
      <c r="C1129" t="s">
        <v>501</v>
      </c>
      <c r="D1129" t="s">
        <v>668</v>
      </c>
      <c r="E1129" s="4">
        <v>60396.196206695779</v>
      </c>
    </row>
    <row r="1130" spans="1:5" x14ac:dyDescent="0.3">
      <c r="A1130">
        <v>908</v>
      </c>
      <c r="B1130" t="s">
        <v>350</v>
      </c>
      <c r="C1130" t="s">
        <v>501</v>
      </c>
      <c r="D1130" t="s">
        <v>669</v>
      </c>
      <c r="E1130" s="4">
        <v>17198.916800582243</v>
      </c>
    </row>
    <row r="1131" spans="1:5" x14ac:dyDescent="0.3">
      <c r="A1131">
        <v>908</v>
      </c>
      <c r="B1131" t="s">
        <v>350</v>
      </c>
      <c r="C1131" t="s">
        <v>501</v>
      </c>
      <c r="D1131" t="s">
        <v>669</v>
      </c>
      <c r="E1131" s="4">
        <v>17198.916800582243</v>
      </c>
    </row>
    <row r="1132" spans="1:5" x14ac:dyDescent="0.3">
      <c r="A1132">
        <v>908</v>
      </c>
      <c r="B1132" t="s">
        <v>350</v>
      </c>
      <c r="C1132" t="s">
        <v>501</v>
      </c>
      <c r="D1132" t="s">
        <v>669</v>
      </c>
      <c r="E1132" s="4">
        <v>17198.916800582243</v>
      </c>
    </row>
    <row r="1133" spans="1:5" x14ac:dyDescent="0.3">
      <c r="A1133">
        <v>908</v>
      </c>
      <c r="B1133" t="s">
        <v>350</v>
      </c>
      <c r="C1133" t="s">
        <v>501</v>
      </c>
      <c r="D1133" t="s">
        <v>670</v>
      </c>
      <c r="E1133" s="4">
        <v>13999.118326055313</v>
      </c>
    </row>
    <row r="1134" spans="1:5" x14ac:dyDescent="0.3">
      <c r="A1134">
        <v>908</v>
      </c>
      <c r="B1134" t="s">
        <v>350</v>
      </c>
      <c r="C1134" t="s">
        <v>501</v>
      </c>
      <c r="D1134" t="s">
        <v>670</v>
      </c>
      <c r="E1134" s="4">
        <v>13999.118326055313</v>
      </c>
    </row>
    <row r="1135" spans="1:5" x14ac:dyDescent="0.3">
      <c r="A1135">
        <v>908</v>
      </c>
      <c r="B1135" t="s">
        <v>350</v>
      </c>
      <c r="C1135" t="s">
        <v>501</v>
      </c>
      <c r="D1135" t="s">
        <v>670</v>
      </c>
      <c r="E1135" s="4">
        <v>13999.118326055313</v>
      </c>
    </row>
    <row r="1136" spans="1:5" x14ac:dyDescent="0.3">
      <c r="A1136">
        <v>1307</v>
      </c>
      <c r="B1136" t="s">
        <v>350</v>
      </c>
      <c r="C1136" t="s">
        <v>614</v>
      </c>
      <c r="D1136" t="s">
        <v>668</v>
      </c>
      <c r="E1136" s="4">
        <v>444098.28684810066</v>
      </c>
    </row>
    <row r="1137" spans="1:5" x14ac:dyDescent="0.3">
      <c r="A1137">
        <v>1307</v>
      </c>
      <c r="B1137" t="s">
        <v>350</v>
      </c>
      <c r="C1137" t="s">
        <v>614</v>
      </c>
      <c r="D1137" t="s">
        <v>668</v>
      </c>
      <c r="E1137" s="4">
        <v>444098.28684810066</v>
      </c>
    </row>
    <row r="1138" spans="1:5" x14ac:dyDescent="0.3">
      <c r="A1138">
        <v>1307</v>
      </c>
      <c r="B1138" t="s">
        <v>350</v>
      </c>
      <c r="C1138" t="s">
        <v>614</v>
      </c>
      <c r="D1138" t="s">
        <v>668</v>
      </c>
      <c r="E1138" s="4">
        <v>444098.28684810066</v>
      </c>
    </row>
    <row r="1139" spans="1:5" x14ac:dyDescent="0.3">
      <c r="A1139">
        <v>1307</v>
      </c>
      <c r="B1139" t="s">
        <v>350</v>
      </c>
      <c r="C1139" t="s">
        <v>614</v>
      </c>
      <c r="D1139" t="s">
        <v>669</v>
      </c>
      <c r="E1139" s="4">
        <v>98194.076784716977</v>
      </c>
    </row>
    <row r="1140" spans="1:5" x14ac:dyDescent="0.3">
      <c r="A1140">
        <v>1307</v>
      </c>
      <c r="B1140" t="s">
        <v>350</v>
      </c>
      <c r="C1140" t="s">
        <v>614</v>
      </c>
      <c r="D1140" t="s">
        <v>669</v>
      </c>
      <c r="E1140" s="4">
        <v>98194.076784716977</v>
      </c>
    </row>
    <row r="1141" spans="1:5" x14ac:dyDescent="0.3">
      <c r="A1141">
        <v>1307</v>
      </c>
      <c r="B1141" t="s">
        <v>350</v>
      </c>
      <c r="C1141" t="s">
        <v>614</v>
      </c>
      <c r="D1141" t="s">
        <v>669</v>
      </c>
      <c r="E1141" s="4">
        <v>98194.076784716977</v>
      </c>
    </row>
    <row r="1142" spans="1:5" x14ac:dyDescent="0.3">
      <c r="A1142">
        <v>1307</v>
      </c>
      <c r="B1142" t="s">
        <v>350</v>
      </c>
      <c r="C1142" t="s">
        <v>614</v>
      </c>
      <c r="D1142" t="s">
        <v>670</v>
      </c>
      <c r="E1142" s="4">
        <v>66154.921821727752</v>
      </c>
    </row>
    <row r="1143" spans="1:5" x14ac:dyDescent="0.3">
      <c r="A1143">
        <v>1307</v>
      </c>
      <c r="B1143" t="s">
        <v>350</v>
      </c>
      <c r="C1143" t="s">
        <v>614</v>
      </c>
      <c r="D1143" t="s">
        <v>670</v>
      </c>
      <c r="E1143" s="4">
        <v>66154.921821727752</v>
      </c>
    </row>
    <row r="1144" spans="1:5" x14ac:dyDescent="0.3">
      <c r="A1144">
        <v>1307</v>
      </c>
      <c r="B1144" t="s">
        <v>350</v>
      </c>
      <c r="C1144" t="s">
        <v>614</v>
      </c>
      <c r="D1144" t="s">
        <v>670</v>
      </c>
      <c r="E1144" s="4">
        <v>66154.921821727752</v>
      </c>
    </row>
    <row r="1145" spans="1:5" x14ac:dyDescent="0.3">
      <c r="A1145">
        <v>1010</v>
      </c>
      <c r="B1145" t="s">
        <v>350</v>
      </c>
      <c r="C1145" t="s">
        <v>603</v>
      </c>
      <c r="D1145" t="s">
        <v>668</v>
      </c>
      <c r="E1145" s="4">
        <v>152248.16731730182</v>
      </c>
    </row>
    <row r="1146" spans="1:5" x14ac:dyDescent="0.3">
      <c r="A1146">
        <v>1010</v>
      </c>
      <c r="B1146" t="s">
        <v>350</v>
      </c>
      <c r="C1146" t="s">
        <v>603</v>
      </c>
      <c r="D1146" t="s">
        <v>668</v>
      </c>
      <c r="E1146" s="4">
        <v>152248.16731730182</v>
      </c>
    </row>
    <row r="1147" spans="1:5" x14ac:dyDescent="0.3">
      <c r="A1147">
        <v>1010</v>
      </c>
      <c r="B1147" t="s">
        <v>350</v>
      </c>
      <c r="C1147" t="s">
        <v>603</v>
      </c>
      <c r="D1147" t="s">
        <v>668</v>
      </c>
      <c r="E1147" s="4">
        <v>152248.16731730182</v>
      </c>
    </row>
    <row r="1148" spans="1:5" x14ac:dyDescent="0.3">
      <c r="A1148">
        <v>1010</v>
      </c>
      <c r="B1148" t="s">
        <v>350</v>
      </c>
      <c r="C1148" t="s">
        <v>603</v>
      </c>
      <c r="D1148" t="s">
        <v>669</v>
      </c>
      <c r="E1148" s="4">
        <v>40133.673997146936</v>
      </c>
    </row>
    <row r="1149" spans="1:5" x14ac:dyDescent="0.3">
      <c r="A1149">
        <v>1010</v>
      </c>
      <c r="B1149" t="s">
        <v>350</v>
      </c>
      <c r="C1149" t="s">
        <v>603</v>
      </c>
      <c r="D1149" t="s">
        <v>669</v>
      </c>
      <c r="E1149" s="4">
        <v>40133.673997146936</v>
      </c>
    </row>
    <row r="1150" spans="1:5" x14ac:dyDescent="0.3">
      <c r="A1150">
        <v>1010</v>
      </c>
      <c r="B1150" t="s">
        <v>350</v>
      </c>
      <c r="C1150" t="s">
        <v>603</v>
      </c>
      <c r="D1150" t="s">
        <v>669</v>
      </c>
      <c r="E1150" s="4">
        <v>40133.673997146936</v>
      </c>
    </row>
    <row r="1151" spans="1:5" x14ac:dyDescent="0.3">
      <c r="A1151">
        <v>1010</v>
      </c>
      <c r="B1151" t="s">
        <v>350</v>
      </c>
      <c r="C1151" t="s">
        <v>603</v>
      </c>
      <c r="D1151" t="s">
        <v>670</v>
      </c>
      <c r="E1151" s="4">
        <v>27412.732685551255</v>
      </c>
    </row>
    <row r="1152" spans="1:5" x14ac:dyDescent="0.3">
      <c r="A1152">
        <v>1010</v>
      </c>
      <c r="B1152" t="s">
        <v>350</v>
      </c>
      <c r="C1152" t="s">
        <v>603</v>
      </c>
      <c r="D1152" t="s">
        <v>670</v>
      </c>
      <c r="E1152" s="4">
        <v>27412.732685551255</v>
      </c>
    </row>
    <row r="1153" spans="1:5" x14ac:dyDescent="0.3">
      <c r="A1153">
        <v>1010</v>
      </c>
      <c r="B1153" t="s">
        <v>350</v>
      </c>
      <c r="C1153" t="s">
        <v>603</v>
      </c>
      <c r="D1153" t="s">
        <v>670</v>
      </c>
      <c r="E1153" s="4">
        <v>27412.732685551255</v>
      </c>
    </row>
    <row r="1154" spans="1:5" x14ac:dyDescent="0.3">
      <c r="A1154">
        <v>1210</v>
      </c>
      <c r="B1154" t="s">
        <v>350</v>
      </c>
      <c r="C1154" t="s">
        <v>403</v>
      </c>
      <c r="D1154" t="s">
        <v>668</v>
      </c>
      <c r="E1154" s="4">
        <v>30017.989999999998</v>
      </c>
    </row>
    <row r="1155" spans="1:5" x14ac:dyDescent="0.3">
      <c r="A1155">
        <v>1210</v>
      </c>
      <c r="B1155" t="s">
        <v>350</v>
      </c>
      <c r="C1155" t="s">
        <v>403</v>
      </c>
      <c r="D1155" t="s">
        <v>668</v>
      </c>
      <c r="E1155" s="4">
        <v>30017.989999999998</v>
      </c>
    </row>
    <row r="1156" spans="1:5" x14ac:dyDescent="0.3">
      <c r="A1156">
        <v>1210</v>
      </c>
      <c r="B1156" t="s">
        <v>350</v>
      </c>
      <c r="C1156" t="s">
        <v>403</v>
      </c>
      <c r="D1156" t="s">
        <v>668</v>
      </c>
      <c r="E1156" s="4">
        <v>30017.989999999998</v>
      </c>
    </row>
    <row r="1157" spans="1:5" x14ac:dyDescent="0.3">
      <c r="A1157">
        <v>1210</v>
      </c>
      <c r="B1157" t="s">
        <v>350</v>
      </c>
      <c r="C1157" t="s">
        <v>403</v>
      </c>
      <c r="D1157" t="s">
        <v>669</v>
      </c>
      <c r="E1157" s="4">
        <v>0</v>
      </c>
    </row>
    <row r="1158" spans="1:5" x14ac:dyDescent="0.3">
      <c r="A1158">
        <v>1210</v>
      </c>
      <c r="B1158" t="s">
        <v>350</v>
      </c>
      <c r="C1158" t="s">
        <v>403</v>
      </c>
      <c r="D1158" t="s">
        <v>669</v>
      </c>
      <c r="E1158" s="4">
        <v>0</v>
      </c>
    </row>
    <row r="1159" spans="1:5" x14ac:dyDescent="0.3">
      <c r="A1159">
        <v>1210</v>
      </c>
      <c r="B1159" t="s">
        <v>350</v>
      </c>
      <c r="C1159" t="s">
        <v>403</v>
      </c>
      <c r="D1159" t="s">
        <v>669</v>
      </c>
      <c r="E1159" s="4">
        <v>0</v>
      </c>
    </row>
    <row r="1160" spans="1:5" x14ac:dyDescent="0.3">
      <c r="A1160">
        <v>1210</v>
      </c>
      <c r="B1160" t="s">
        <v>350</v>
      </c>
      <c r="C1160" t="s">
        <v>403</v>
      </c>
      <c r="D1160" t="s">
        <v>670</v>
      </c>
      <c r="E1160" s="4">
        <v>0</v>
      </c>
    </row>
    <row r="1161" spans="1:5" x14ac:dyDescent="0.3">
      <c r="A1161">
        <v>1210</v>
      </c>
      <c r="B1161" t="s">
        <v>350</v>
      </c>
      <c r="C1161" t="s">
        <v>403</v>
      </c>
      <c r="D1161" t="s">
        <v>670</v>
      </c>
      <c r="E1161" s="4">
        <v>0</v>
      </c>
    </row>
    <row r="1162" spans="1:5" x14ac:dyDescent="0.3">
      <c r="A1162">
        <v>1210</v>
      </c>
      <c r="B1162" t="s">
        <v>350</v>
      </c>
      <c r="C1162" t="s">
        <v>403</v>
      </c>
      <c r="D1162" t="s">
        <v>670</v>
      </c>
      <c r="E1162" s="4">
        <v>0</v>
      </c>
    </row>
    <row r="1163" spans="1:5" x14ac:dyDescent="0.3">
      <c r="A1163">
        <v>1308</v>
      </c>
      <c r="B1163" t="s">
        <v>350</v>
      </c>
      <c r="C1163" t="s">
        <v>451</v>
      </c>
      <c r="D1163" t="s">
        <v>668</v>
      </c>
      <c r="E1163" s="4">
        <v>670463.30206951813</v>
      </c>
    </row>
    <row r="1164" spans="1:5" x14ac:dyDescent="0.3">
      <c r="A1164">
        <v>1308</v>
      </c>
      <c r="B1164" t="s">
        <v>350</v>
      </c>
      <c r="C1164" t="s">
        <v>451</v>
      </c>
      <c r="D1164" t="s">
        <v>668</v>
      </c>
      <c r="E1164" s="4">
        <v>670463.30206951813</v>
      </c>
    </row>
    <row r="1165" spans="1:5" x14ac:dyDescent="0.3">
      <c r="A1165">
        <v>1308</v>
      </c>
      <c r="B1165" t="s">
        <v>350</v>
      </c>
      <c r="C1165" t="s">
        <v>451</v>
      </c>
      <c r="D1165" t="s">
        <v>668</v>
      </c>
      <c r="E1165" s="4">
        <v>670463.30206951813</v>
      </c>
    </row>
    <row r="1166" spans="1:5" x14ac:dyDescent="0.3">
      <c r="A1166">
        <v>1308</v>
      </c>
      <c r="B1166" t="s">
        <v>350</v>
      </c>
      <c r="C1166" t="s">
        <v>451</v>
      </c>
      <c r="D1166" t="s">
        <v>669</v>
      </c>
      <c r="E1166" s="4">
        <v>136386.00542859174</v>
      </c>
    </row>
    <row r="1167" spans="1:5" x14ac:dyDescent="0.3">
      <c r="A1167">
        <v>1308</v>
      </c>
      <c r="B1167" t="s">
        <v>350</v>
      </c>
      <c r="C1167" t="s">
        <v>451</v>
      </c>
      <c r="D1167" t="s">
        <v>669</v>
      </c>
      <c r="E1167" s="4">
        <v>136386.00542859174</v>
      </c>
    </row>
    <row r="1168" spans="1:5" x14ac:dyDescent="0.3">
      <c r="A1168">
        <v>1308</v>
      </c>
      <c r="B1168" t="s">
        <v>350</v>
      </c>
      <c r="C1168" t="s">
        <v>451</v>
      </c>
      <c r="D1168" t="s">
        <v>669</v>
      </c>
      <c r="E1168" s="4">
        <v>136386.00542859174</v>
      </c>
    </row>
    <row r="1169" spans="1:5" x14ac:dyDescent="0.3">
      <c r="A1169">
        <v>1308</v>
      </c>
      <c r="B1169" t="s">
        <v>350</v>
      </c>
      <c r="C1169" t="s">
        <v>451</v>
      </c>
      <c r="D1169" t="s">
        <v>670</v>
      </c>
      <c r="E1169" s="4">
        <v>77740.508972478376</v>
      </c>
    </row>
    <row r="1170" spans="1:5" x14ac:dyDescent="0.3">
      <c r="A1170">
        <v>1308</v>
      </c>
      <c r="B1170" t="s">
        <v>350</v>
      </c>
      <c r="C1170" t="s">
        <v>451</v>
      </c>
      <c r="D1170" t="s">
        <v>670</v>
      </c>
      <c r="E1170" s="4">
        <v>77740.508972478376</v>
      </c>
    </row>
    <row r="1171" spans="1:5" x14ac:dyDescent="0.3">
      <c r="A1171">
        <v>1308</v>
      </c>
      <c r="B1171" t="s">
        <v>350</v>
      </c>
      <c r="C1171" t="s">
        <v>451</v>
      </c>
      <c r="D1171" t="s">
        <v>670</v>
      </c>
      <c r="E1171" s="4">
        <v>77740.508972478376</v>
      </c>
    </row>
    <row r="1172" spans="1:5" x14ac:dyDescent="0.3">
      <c r="A1172">
        <v>111</v>
      </c>
      <c r="B1172" t="s">
        <v>350</v>
      </c>
      <c r="C1172" t="s">
        <v>586</v>
      </c>
      <c r="D1172" t="s">
        <v>668</v>
      </c>
      <c r="E1172" s="4">
        <v>241096.71273446776</v>
      </c>
    </row>
    <row r="1173" spans="1:5" x14ac:dyDescent="0.3">
      <c r="A1173">
        <v>111</v>
      </c>
      <c r="B1173" t="s">
        <v>350</v>
      </c>
      <c r="C1173" t="s">
        <v>586</v>
      </c>
      <c r="D1173" t="s">
        <v>668</v>
      </c>
      <c r="E1173" s="4">
        <v>241096.71273446776</v>
      </c>
    </row>
    <row r="1174" spans="1:5" x14ac:dyDescent="0.3">
      <c r="A1174">
        <v>111</v>
      </c>
      <c r="B1174" t="s">
        <v>350</v>
      </c>
      <c r="C1174" t="s">
        <v>586</v>
      </c>
      <c r="D1174" t="s">
        <v>668</v>
      </c>
      <c r="E1174" s="4">
        <v>241096.71273446776</v>
      </c>
    </row>
    <row r="1175" spans="1:5" x14ac:dyDescent="0.3">
      <c r="A1175">
        <v>111</v>
      </c>
      <c r="B1175" t="s">
        <v>350</v>
      </c>
      <c r="C1175" t="s">
        <v>586</v>
      </c>
      <c r="D1175" t="s">
        <v>669</v>
      </c>
      <c r="E1175" s="4">
        <v>43503.67681572352</v>
      </c>
    </row>
    <row r="1176" spans="1:5" x14ac:dyDescent="0.3">
      <c r="A1176">
        <v>111</v>
      </c>
      <c r="B1176" t="s">
        <v>350</v>
      </c>
      <c r="C1176" t="s">
        <v>586</v>
      </c>
      <c r="D1176" t="s">
        <v>669</v>
      </c>
      <c r="E1176" s="4">
        <v>43503.67681572352</v>
      </c>
    </row>
    <row r="1177" spans="1:5" x14ac:dyDescent="0.3">
      <c r="A1177">
        <v>111</v>
      </c>
      <c r="B1177" t="s">
        <v>350</v>
      </c>
      <c r="C1177" t="s">
        <v>586</v>
      </c>
      <c r="D1177" t="s">
        <v>669</v>
      </c>
      <c r="E1177" s="4">
        <v>43503.67681572352</v>
      </c>
    </row>
    <row r="1178" spans="1:5" x14ac:dyDescent="0.3">
      <c r="A1178">
        <v>111</v>
      </c>
      <c r="B1178" t="s">
        <v>350</v>
      </c>
      <c r="C1178" t="s">
        <v>586</v>
      </c>
      <c r="D1178" t="s">
        <v>670</v>
      </c>
      <c r="E1178" s="4">
        <v>46658.523607703471</v>
      </c>
    </row>
    <row r="1179" spans="1:5" x14ac:dyDescent="0.3">
      <c r="A1179">
        <v>111</v>
      </c>
      <c r="B1179" t="s">
        <v>350</v>
      </c>
      <c r="C1179" t="s">
        <v>586</v>
      </c>
      <c r="D1179" t="s">
        <v>670</v>
      </c>
      <c r="E1179" s="4">
        <v>46658.523607703471</v>
      </c>
    </row>
    <row r="1180" spans="1:5" x14ac:dyDescent="0.3">
      <c r="A1180">
        <v>111</v>
      </c>
      <c r="B1180" t="s">
        <v>350</v>
      </c>
      <c r="C1180" t="s">
        <v>586</v>
      </c>
      <c r="D1180" t="s">
        <v>670</v>
      </c>
      <c r="E1180" s="4">
        <v>46658.523607703471</v>
      </c>
    </row>
    <row r="1181" spans="1:5" x14ac:dyDescent="0.3">
      <c r="A1181">
        <v>909</v>
      </c>
      <c r="B1181" t="s">
        <v>350</v>
      </c>
      <c r="C1181" t="s">
        <v>502</v>
      </c>
      <c r="D1181" t="s">
        <v>668</v>
      </c>
      <c r="E1181" s="4">
        <v>74916.668980732167</v>
      </c>
    </row>
    <row r="1182" spans="1:5" x14ac:dyDescent="0.3">
      <c r="A1182">
        <v>909</v>
      </c>
      <c r="B1182" t="s">
        <v>350</v>
      </c>
      <c r="C1182" t="s">
        <v>502</v>
      </c>
      <c r="D1182" t="s">
        <v>668</v>
      </c>
      <c r="E1182" s="4">
        <v>74916.668980732167</v>
      </c>
    </row>
    <row r="1183" spans="1:5" x14ac:dyDescent="0.3">
      <c r="A1183">
        <v>909</v>
      </c>
      <c r="B1183" t="s">
        <v>350</v>
      </c>
      <c r="C1183" t="s">
        <v>502</v>
      </c>
      <c r="D1183" t="s">
        <v>668</v>
      </c>
      <c r="E1183" s="4">
        <v>74916.668980732167</v>
      </c>
    </row>
    <row r="1184" spans="1:5" x14ac:dyDescent="0.3">
      <c r="A1184">
        <v>909</v>
      </c>
      <c r="B1184" t="s">
        <v>350</v>
      </c>
      <c r="C1184" t="s">
        <v>502</v>
      </c>
      <c r="D1184" t="s">
        <v>669</v>
      </c>
      <c r="E1184" s="4">
        <v>16677.562352601155</v>
      </c>
    </row>
    <row r="1185" spans="1:5" x14ac:dyDescent="0.3">
      <c r="A1185">
        <v>909</v>
      </c>
      <c r="B1185" t="s">
        <v>350</v>
      </c>
      <c r="C1185" t="s">
        <v>502</v>
      </c>
      <c r="D1185" t="s">
        <v>669</v>
      </c>
      <c r="E1185" s="4">
        <v>16677.562352601155</v>
      </c>
    </row>
    <row r="1186" spans="1:5" x14ac:dyDescent="0.3">
      <c r="A1186">
        <v>909</v>
      </c>
      <c r="B1186" t="s">
        <v>350</v>
      </c>
      <c r="C1186" t="s">
        <v>502</v>
      </c>
      <c r="D1186" t="s">
        <v>669</v>
      </c>
      <c r="E1186" s="4">
        <v>16677.562352601155</v>
      </c>
    </row>
    <row r="1187" spans="1:5" x14ac:dyDescent="0.3">
      <c r="A1187">
        <v>909</v>
      </c>
      <c r="B1187" t="s">
        <v>350</v>
      </c>
      <c r="C1187" t="s">
        <v>502</v>
      </c>
      <c r="D1187" t="s">
        <v>670</v>
      </c>
      <c r="E1187" s="4">
        <v>0</v>
      </c>
    </row>
    <row r="1188" spans="1:5" x14ac:dyDescent="0.3">
      <c r="A1188">
        <v>909</v>
      </c>
      <c r="B1188" t="s">
        <v>350</v>
      </c>
      <c r="C1188" t="s">
        <v>502</v>
      </c>
      <c r="D1188" t="s">
        <v>670</v>
      </c>
      <c r="E1188" s="4">
        <v>0</v>
      </c>
    </row>
    <row r="1189" spans="1:5" x14ac:dyDescent="0.3">
      <c r="A1189">
        <v>909</v>
      </c>
      <c r="B1189" t="s">
        <v>350</v>
      </c>
      <c r="C1189" t="s">
        <v>502</v>
      </c>
      <c r="D1189" t="s">
        <v>670</v>
      </c>
      <c r="E1189" s="4">
        <v>0</v>
      </c>
    </row>
    <row r="1190" spans="1:5" x14ac:dyDescent="0.3">
      <c r="A1190">
        <v>1603</v>
      </c>
      <c r="B1190" t="s">
        <v>350</v>
      </c>
      <c r="C1190" t="s">
        <v>413</v>
      </c>
      <c r="D1190" t="s">
        <v>668</v>
      </c>
      <c r="E1190" s="4">
        <v>175822.75943213727</v>
      </c>
    </row>
    <row r="1191" spans="1:5" x14ac:dyDescent="0.3">
      <c r="A1191">
        <v>1603</v>
      </c>
      <c r="B1191" t="s">
        <v>350</v>
      </c>
      <c r="C1191" t="s">
        <v>413</v>
      </c>
      <c r="D1191" t="s">
        <v>668</v>
      </c>
      <c r="E1191" s="4">
        <v>175822.75943213727</v>
      </c>
    </row>
    <row r="1192" spans="1:5" x14ac:dyDescent="0.3">
      <c r="A1192">
        <v>1603</v>
      </c>
      <c r="B1192" t="s">
        <v>350</v>
      </c>
      <c r="C1192" t="s">
        <v>413</v>
      </c>
      <c r="D1192" t="s">
        <v>668</v>
      </c>
      <c r="E1192" s="4">
        <v>175822.75943213727</v>
      </c>
    </row>
    <row r="1193" spans="1:5" x14ac:dyDescent="0.3">
      <c r="A1193">
        <v>1603</v>
      </c>
      <c r="B1193" t="s">
        <v>350</v>
      </c>
      <c r="C1193" t="s">
        <v>413</v>
      </c>
      <c r="D1193" t="s">
        <v>669</v>
      </c>
      <c r="E1193" s="4">
        <v>49895.647946957877</v>
      </c>
    </row>
    <row r="1194" spans="1:5" x14ac:dyDescent="0.3">
      <c r="A1194">
        <v>1603</v>
      </c>
      <c r="B1194" t="s">
        <v>350</v>
      </c>
      <c r="C1194" t="s">
        <v>413</v>
      </c>
      <c r="D1194" t="s">
        <v>669</v>
      </c>
      <c r="E1194" s="4">
        <v>49895.647946957877</v>
      </c>
    </row>
    <row r="1195" spans="1:5" x14ac:dyDescent="0.3">
      <c r="A1195">
        <v>1603</v>
      </c>
      <c r="B1195" t="s">
        <v>350</v>
      </c>
      <c r="C1195" t="s">
        <v>413</v>
      </c>
      <c r="D1195" t="s">
        <v>669</v>
      </c>
      <c r="E1195" s="4">
        <v>49895.647946957877</v>
      </c>
    </row>
    <row r="1196" spans="1:5" x14ac:dyDescent="0.3">
      <c r="A1196">
        <v>1603</v>
      </c>
      <c r="B1196" t="s">
        <v>350</v>
      </c>
      <c r="C1196" t="s">
        <v>413</v>
      </c>
      <c r="D1196" t="s">
        <v>670</v>
      </c>
      <c r="E1196" s="4">
        <v>28115.801620904836</v>
      </c>
    </row>
    <row r="1197" spans="1:5" x14ac:dyDescent="0.3">
      <c r="A1197">
        <v>1603</v>
      </c>
      <c r="B1197" t="s">
        <v>350</v>
      </c>
      <c r="C1197" t="s">
        <v>413</v>
      </c>
      <c r="D1197" t="s">
        <v>670</v>
      </c>
      <c r="E1197" s="4">
        <v>28115.801620904836</v>
      </c>
    </row>
    <row r="1198" spans="1:5" x14ac:dyDescent="0.3">
      <c r="A1198">
        <v>1603</v>
      </c>
      <c r="B1198" t="s">
        <v>350</v>
      </c>
      <c r="C1198" t="s">
        <v>413</v>
      </c>
      <c r="D1198" t="s">
        <v>670</v>
      </c>
      <c r="E1198" s="4">
        <v>28115.801620904836</v>
      </c>
    </row>
    <row r="1199" spans="1:5" x14ac:dyDescent="0.3">
      <c r="A1199">
        <v>209</v>
      </c>
      <c r="B1199" t="s">
        <v>350</v>
      </c>
      <c r="C1199" t="s">
        <v>479</v>
      </c>
      <c r="D1199" t="s">
        <v>668</v>
      </c>
      <c r="E1199" s="4">
        <v>178011.18228239845</v>
      </c>
    </row>
    <row r="1200" spans="1:5" x14ac:dyDescent="0.3">
      <c r="A1200">
        <v>209</v>
      </c>
      <c r="B1200" t="s">
        <v>350</v>
      </c>
      <c r="C1200" t="s">
        <v>479</v>
      </c>
      <c r="D1200" t="s">
        <v>668</v>
      </c>
      <c r="E1200" s="4">
        <v>178011.18228239845</v>
      </c>
    </row>
    <row r="1201" spans="1:5" x14ac:dyDescent="0.3">
      <c r="A1201">
        <v>209</v>
      </c>
      <c r="B1201" t="s">
        <v>350</v>
      </c>
      <c r="C1201" t="s">
        <v>479</v>
      </c>
      <c r="D1201" t="s">
        <v>668</v>
      </c>
      <c r="E1201" s="4">
        <v>178011.18228239845</v>
      </c>
    </row>
    <row r="1202" spans="1:5" x14ac:dyDescent="0.3">
      <c r="A1202">
        <v>209</v>
      </c>
      <c r="B1202" t="s">
        <v>350</v>
      </c>
      <c r="C1202" t="s">
        <v>479</v>
      </c>
      <c r="D1202" t="s">
        <v>669</v>
      </c>
      <c r="E1202" s="4">
        <v>41568.545313197443</v>
      </c>
    </row>
    <row r="1203" spans="1:5" x14ac:dyDescent="0.3">
      <c r="A1203">
        <v>209</v>
      </c>
      <c r="B1203" t="s">
        <v>350</v>
      </c>
      <c r="C1203" t="s">
        <v>479</v>
      </c>
      <c r="D1203" t="s">
        <v>669</v>
      </c>
      <c r="E1203" s="4">
        <v>41568.545313197443</v>
      </c>
    </row>
    <row r="1204" spans="1:5" x14ac:dyDescent="0.3">
      <c r="A1204">
        <v>209</v>
      </c>
      <c r="B1204" t="s">
        <v>350</v>
      </c>
      <c r="C1204" t="s">
        <v>479</v>
      </c>
      <c r="D1204" t="s">
        <v>669</v>
      </c>
      <c r="E1204" s="4">
        <v>41568.545313197443</v>
      </c>
    </row>
    <row r="1205" spans="1:5" x14ac:dyDescent="0.3">
      <c r="A1205">
        <v>209</v>
      </c>
      <c r="B1205" t="s">
        <v>350</v>
      </c>
      <c r="C1205" t="s">
        <v>479</v>
      </c>
      <c r="D1205" t="s">
        <v>670</v>
      </c>
      <c r="E1205" s="4">
        <v>33254.83625055795</v>
      </c>
    </row>
    <row r="1206" spans="1:5" x14ac:dyDescent="0.3">
      <c r="A1206">
        <v>209</v>
      </c>
      <c r="B1206" t="s">
        <v>350</v>
      </c>
      <c r="C1206" t="s">
        <v>479</v>
      </c>
      <c r="D1206" t="s">
        <v>670</v>
      </c>
      <c r="E1206" s="4">
        <v>33254.83625055795</v>
      </c>
    </row>
    <row r="1207" spans="1:5" x14ac:dyDescent="0.3">
      <c r="A1207">
        <v>209</v>
      </c>
      <c r="B1207" t="s">
        <v>350</v>
      </c>
      <c r="C1207" t="s">
        <v>479</v>
      </c>
      <c r="D1207" t="s">
        <v>670</v>
      </c>
      <c r="E1207" s="4">
        <v>33254.83625055795</v>
      </c>
    </row>
    <row r="1208" spans="1:5" x14ac:dyDescent="0.3">
      <c r="A1208">
        <v>1704</v>
      </c>
      <c r="B1208" t="s">
        <v>350</v>
      </c>
      <c r="C1208" t="s">
        <v>519</v>
      </c>
      <c r="D1208" t="s">
        <v>668</v>
      </c>
      <c r="E1208" s="4">
        <v>152382.00986899564</v>
      </c>
    </row>
    <row r="1209" spans="1:5" x14ac:dyDescent="0.3">
      <c r="A1209">
        <v>1704</v>
      </c>
      <c r="B1209" t="s">
        <v>350</v>
      </c>
      <c r="C1209" t="s">
        <v>519</v>
      </c>
      <c r="D1209" t="s">
        <v>668</v>
      </c>
      <c r="E1209" s="4">
        <v>152382.00986899564</v>
      </c>
    </row>
    <row r="1210" spans="1:5" x14ac:dyDescent="0.3">
      <c r="A1210">
        <v>1704</v>
      </c>
      <c r="B1210" t="s">
        <v>350</v>
      </c>
      <c r="C1210" t="s">
        <v>519</v>
      </c>
      <c r="D1210" t="s">
        <v>668</v>
      </c>
      <c r="E1210" s="4">
        <v>152382.00986899564</v>
      </c>
    </row>
    <row r="1211" spans="1:5" x14ac:dyDescent="0.3">
      <c r="A1211">
        <v>1704</v>
      </c>
      <c r="B1211" t="s">
        <v>350</v>
      </c>
      <c r="C1211" t="s">
        <v>519</v>
      </c>
      <c r="D1211" t="s">
        <v>669</v>
      </c>
      <c r="E1211" s="4">
        <v>49186.598122270741</v>
      </c>
    </row>
    <row r="1212" spans="1:5" x14ac:dyDescent="0.3">
      <c r="A1212">
        <v>1704</v>
      </c>
      <c r="B1212" t="s">
        <v>350</v>
      </c>
      <c r="C1212" t="s">
        <v>519</v>
      </c>
      <c r="D1212" t="s">
        <v>669</v>
      </c>
      <c r="E1212" s="4">
        <v>49186.598122270741</v>
      </c>
    </row>
    <row r="1213" spans="1:5" x14ac:dyDescent="0.3">
      <c r="A1213">
        <v>1704</v>
      </c>
      <c r="B1213" t="s">
        <v>350</v>
      </c>
      <c r="C1213" t="s">
        <v>519</v>
      </c>
      <c r="D1213" t="s">
        <v>669</v>
      </c>
      <c r="E1213" s="4">
        <v>49186.598122270741</v>
      </c>
    </row>
    <row r="1214" spans="1:5" x14ac:dyDescent="0.3">
      <c r="A1214">
        <v>1704</v>
      </c>
      <c r="B1214" t="s">
        <v>350</v>
      </c>
      <c r="C1214" t="s">
        <v>519</v>
      </c>
      <c r="D1214" t="s">
        <v>670</v>
      </c>
      <c r="E1214" s="4">
        <v>19288.862008733624</v>
      </c>
    </row>
    <row r="1215" spans="1:5" x14ac:dyDescent="0.3">
      <c r="A1215">
        <v>1704</v>
      </c>
      <c r="B1215" t="s">
        <v>350</v>
      </c>
      <c r="C1215" t="s">
        <v>519</v>
      </c>
      <c r="D1215" t="s">
        <v>670</v>
      </c>
      <c r="E1215" s="4">
        <v>19288.862008733624</v>
      </c>
    </row>
    <row r="1216" spans="1:5" x14ac:dyDescent="0.3">
      <c r="A1216">
        <v>1704</v>
      </c>
      <c r="B1216" t="s">
        <v>350</v>
      </c>
      <c r="C1216" t="s">
        <v>519</v>
      </c>
      <c r="D1216" t="s">
        <v>670</v>
      </c>
      <c r="E1216" s="4">
        <v>19288.862008733624</v>
      </c>
    </row>
    <row r="1217" spans="1:5" x14ac:dyDescent="0.3">
      <c r="A1217">
        <v>608</v>
      </c>
      <c r="B1217" t="s">
        <v>350</v>
      </c>
      <c r="C1217" t="s">
        <v>587</v>
      </c>
      <c r="D1217" t="s">
        <v>668</v>
      </c>
      <c r="E1217" s="4">
        <v>266098.19373525307</v>
      </c>
    </row>
    <row r="1218" spans="1:5" x14ac:dyDescent="0.3">
      <c r="A1218">
        <v>608</v>
      </c>
      <c r="B1218" t="s">
        <v>350</v>
      </c>
      <c r="C1218" t="s">
        <v>587</v>
      </c>
      <c r="D1218" t="s">
        <v>668</v>
      </c>
      <c r="E1218" s="4">
        <v>266098.19373525307</v>
      </c>
    </row>
    <row r="1219" spans="1:5" x14ac:dyDescent="0.3">
      <c r="A1219">
        <v>608</v>
      </c>
      <c r="B1219" t="s">
        <v>350</v>
      </c>
      <c r="C1219" t="s">
        <v>587</v>
      </c>
      <c r="D1219" t="s">
        <v>668</v>
      </c>
      <c r="E1219" s="4">
        <v>266098.19373525307</v>
      </c>
    </row>
    <row r="1220" spans="1:5" x14ac:dyDescent="0.3">
      <c r="A1220">
        <v>608</v>
      </c>
      <c r="B1220" t="s">
        <v>350</v>
      </c>
      <c r="C1220" t="s">
        <v>587</v>
      </c>
      <c r="D1220" t="s">
        <v>669</v>
      </c>
      <c r="E1220" s="4">
        <v>45764.040152646026</v>
      </c>
    </row>
    <row r="1221" spans="1:5" x14ac:dyDescent="0.3">
      <c r="A1221">
        <v>608</v>
      </c>
      <c r="B1221" t="s">
        <v>350</v>
      </c>
      <c r="C1221" t="s">
        <v>587</v>
      </c>
      <c r="D1221" t="s">
        <v>669</v>
      </c>
      <c r="E1221" s="4">
        <v>45764.040152646026</v>
      </c>
    </row>
    <row r="1222" spans="1:5" x14ac:dyDescent="0.3">
      <c r="A1222">
        <v>608</v>
      </c>
      <c r="B1222" t="s">
        <v>350</v>
      </c>
      <c r="C1222" t="s">
        <v>587</v>
      </c>
      <c r="D1222" t="s">
        <v>669</v>
      </c>
      <c r="E1222" s="4">
        <v>45764.040152646026</v>
      </c>
    </row>
    <row r="1223" spans="1:5" x14ac:dyDescent="0.3">
      <c r="A1223">
        <v>608</v>
      </c>
      <c r="B1223" t="s">
        <v>350</v>
      </c>
      <c r="C1223" t="s">
        <v>587</v>
      </c>
      <c r="D1223" t="s">
        <v>670</v>
      </c>
      <c r="E1223" s="4">
        <v>19396.679269995668</v>
      </c>
    </row>
    <row r="1224" spans="1:5" x14ac:dyDescent="0.3">
      <c r="A1224">
        <v>608</v>
      </c>
      <c r="B1224" t="s">
        <v>350</v>
      </c>
      <c r="C1224" t="s">
        <v>587</v>
      </c>
      <c r="D1224" t="s">
        <v>670</v>
      </c>
      <c r="E1224" s="4">
        <v>19396.679269995668</v>
      </c>
    </row>
    <row r="1225" spans="1:5" x14ac:dyDescent="0.3">
      <c r="A1225">
        <v>608</v>
      </c>
      <c r="B1225" t="s">
        <v>350</v>
      </c>
      <c r="C1225" t="s">
        <v>587</v>
      </c>
      <c r="D1225" t="s">
        <v>670</v>
      </c>
      <c r="E1225" s="4">
        <v>19396.679269995668</v>
      </c>
    </row>
    <row r="1226" spans="1:5" x14ac:dyDescent="0.3">
      <c r="A1226">
        <v>609</v>
      </c>
      <c r="B1226" t="s">
        <v>350</v>
      </c>
      <c r="C1226" t="s">
        <v>588</v>
      </c>
      <c r="D1226" t="s">
        <v>668</v>
      </c>
      <c r="E1226" s="4">
        <v>257809.69732858415</v>
      </c>
    </row>
    <row r="1227" spans="1:5" x14ac:dyDescent="0.3">
      <c r="A1227">
        <v>609</v>
      </c>
      <c r="B1227" t="s">
        <v>350</v>
      </c>
      <c r="C1227" t="s">
        <v>588</v>
      </c>
      <c r="D1227" t="s">
        <v>668</v>
      </c>
      <c r="E1227" s="4">
        <v>257809.69732858415</v>
      </c>
    </row>
    <row r="1228" spans="1:5" x14ac:dyDescent="0.3">
      <c r="A1228">
        <v>609</v>
      </c>
      <c r="B1228" t="s">
        <v>350</v>
      </c>
      <c r="C1228" t="s">
        <v>588</v>
      </c>
      <c r="D1228" t="s">
        <v>668</v>
      </c>
      <c r="E1228" s="4">
        <v>257809.69732858415</v>
      </c>
    </row>
    <row r="1229" spans="1:5" x14ac:dyDescent="0.3">
      <c r="A1229">
        <v>609</v>
      </c>
      <c r="B1229" t="s">
        <v>350</v>
      </c>
      <c r="C1229" t="s">
        <v>588</v>
      </c>
      <c r="D1229" t="s">
        <v>669</v>
      </c>
      <c r="E1229" s="4">
        <v>51030.981278998923</v>
      </c>
    </row>
    <row r="1230" spans="1:5" x14ac:dyDescent="0.3">
      <c r="A1230">
        <v>609</v>
      </c>
      <c r="B1230" t="s">
        <v>350</v>
      </c>
      <c r="C1230" t="s">
        <v>588</v>
      </c>
      <c r="D1230" t="s">
        <v>669</v>
      </c>
      <c r="E1230" s="4">
        <v>51030.981278998923</v>
      </c>
    </row>
    <row r="1231" spans="1:5" x14ac:dyDescent="0.3">
      <c r="A1231">
        <v>609</v>
      </c>
      <c r="B1231" t="s">
        <v>350</v>
      </c>
      <c r="C1231" t="s">
        <v>588</v>
      </c>
      <c r="D1231" t="s">
        <v>669</v>
      </c>
      <c r="E1231" s="4">
        <v>51030.981278998923</v>
      </c>
    </row>
    <row r="1232" spans="1:5" x14ac:dyDescent="0.3">
      <c r="A1232">
        <v>609</v>
      </c>
      <c r="B1232" t="s">
        <v>350</v>
      </c>
      <c r="C1232" t="s">
        <v>588</v>
      </c>
      <c r="D1232" t="s">
        <v>670</v>
      </c>
      <c r="E1232" s="4">
        <v>22418.234550311663</v>
      </c>
    </row>
    <row r="1233" spans="1:5" x14ac:dyDescent="0.3">
      <c r="A1233">
        <v>609</v>
      </c>
      <c r="B1233" t="s">
        <v>350</v>
      </c>
      <c r="C1233" t="s">
        <v>588</v>
      </c>
      <c r="D1233" t="s">
        <v>670</v>
      </c>
      <c r="E1233" s="4">
        <v>22418.234550311663</v>
      </c>
    </row>
    <row r="1234" spans="1:5" x14ac:dyDescent="0.3">
      <c r="A1234">
        <v>609</v>
      </c>
      <c r="B1234" t="s">
        <v>350</v>
      </c>
      <c r="C1234" t="s">
        <v>588</v>
      </c>
      <c r="D1234" t="s">
        <v>670</v>
      </c>
      <c r="E1234" s="4">
        <v>22418.234550311663</v>
      </c>
    </row>
    <row r="1235" spans="1:5" x14ac:dyDescent="0.3">
      <c r="A1235">
        <v>406</v>
      </c>
      <c r="B1235" t="s">
        <v>350</v>
      </c>
      <c r="C1235" t="s">
        <v>620</v>
      </c>
      <c r="D1235" t="s">
        <v>668</v>
      </c>
      <c r="E1235" s="4">
        <v>435214.80632259476</v>
      </c>
    </row>
    <row r="1236" spans="1:5" x14ac:dyDescent="0.3">
      <c r="A1236">
        <v>406</v>
      </c>
      <c r="B1236" t="s">
        <v>350</v>
      </c>
      <c r="C1236" t="s">
        <v>620</v>
      </c>
      <c r="D1236" t="s">
        <v>668</v>
      </c>
      <c r="E1236" s="4">
        <v>435214.80632259476</v>
      </c>
    </row>
    <row r="1237" spans="1:5" x14ac:dyDescent="0.3">
      <c r="A1237">
        <v>406</v>
      </c>
      <c r="B1237" t="s">
        <v>350</v>
      </c>
      <c r="C1237" t="s">
        <v>620</v>
      </c>
      <c r="D1237" t="s">
        <v>668</v>
      </c>
      <c r="E1237" s="4">
        <v>435214.80632259476</v>
      </c>
    </row>
    <row r="1238" spans="1:5" x14ac:dyDescent="0.3">
      <c r="A1238">
        <v>406</v>
      </c>
      <c r="B1238" t="s">
        <v>350</v>
      </c>
      <c r="C1238" t="s">
        <v>620</v>
      </c>
      <c r="D1238" t="s">
        <v>669</v>
      </c>
      <c r="E1238" s="4">
        <v>101133.46674337059</v>
      </c>
    </row>
    <row r="1239" spans="1:5" x14ac:dyDescent="0.3">
      <c r="A1239">
        <v>406</v>
      </c>
      <c r="B1239" t="s">
        <v>350</v>
      </c>
      <c r="C1239" t="s">
        <v>620</v>
      </c>
      <c r="D1239" t="s">
        <v>669</v>
      </c>
      <c r="E1239" s="4">
        <v>101133.46674337059</v>
      </c>
    </row>
    <row r="1240" spans="1:5" x14ac:dyDescent="0.3">
      <c r="A1240">
        <v>406</v>
      </c>
      <c r="B1240" t="s">
        <v>350</v>
      </c>
      <c r="C1240" t="s">
        <v>620</v>
      </c>
      <c r="D1240" t="s">
        <v>669</v>
      </c>
      <c r="E1240" s="4">
        <v>101133.46674337059</v>
      </c>
    </row>
    <row r="1241" spans="1:5" x14ac:dyDescent="0.3">
      <c r="A1241">
        <v>406</v>
      </c>
      <c r="B1241" t="s">
        <v>350</v>
      </c>
      <c r="C1241" t="s">
        <v>620</v>
      </c>
      <c r="D1241" t="s">
        <v>670</v>
      </c>
      <c r="E1241" s="4">
        <v>39771.588045145734</v>
      </c>
    </row>
    <row r="1242" spans="1:5" x14ac:dyDescent="0.3">
      <c r="A1242">
        <v>406</v>
      </c>
      <c r="B1242" t="s">
        <v>350</v>
      </c>
      <c r="C1242" t="s">
        <v>620</v>
      </c>
      <c r="D1242" t="s">
        <v>670</v>
      </c>
      <c r="E1242" s="4">
        <v>39771.588045145734</v>
      </c>
    </row>
    <row r="1243" spans="1:5" x14ac:dyDescent="0.3">
      <c r="A1243">
        <v>406</v>
      </c>
      <c r="B1243" t="s">
        <v>350</v>
      </c>
      <c r="C1243" t="s">
        <v>620</v>
      </c>
      <c r="D1243" t="s">
        <v>670</v>
      </c>
      <c r="E1243" s="4">
        <v>39771.588045145734</v>
      </c>
    </row>
    <row r="1244" spans="1:5" x14ac:dyDescent="0.3">
      <c r="A1244">
        <v>407</v>
      </c>
      <c r="B1244" t="s">
        <v>350</v>
      </c>
      <c r="C1244" t="s">
        <v>621</v>
      </c>
      <c r="D1244" t="s">
        <v>668</v>
      </c>
      <c r="E1244" s="4">
        <v>396101.8698186659</v>
      </c>
    </row>
    <row r="1245" spans="1:5" x14ac:dyDescent="0.3">
      <c r="A1245">
        <v>407</v>
      </c>
      <c r="B1245" t="s">
        <v>350</v>
      </c>
      <c r="C1245" t="s">
        <v>621</v>
      </c>
      <c r="D1245" t="s">
        <v>668</v>
      </c>
      <c r="E1245" s="4">
        <v>396101.8698186659</v>
      </c>
    </row>
    <row r="1246" spans="1:5" x14ac:dyDescent="0.3">
      <c r="A1246">
        <v>407</v>
      </c>
      <c r="B1246" t="s">
        <v>350</v>
      </c>
      <c r="C1246" t="s">
        <v>621</v>
      </c>
      <c r="D1246" t="s">
        <v>668</v>
      </c>
      <c r="E1246" s="4">
        <v>396101.8698186659</v>
      </c>
    </row>
    <row r="1247" spans="1:5" x14ac:dyDescent="0.3">
      <c r="A1247">
        <v>407</v>
      </c>
      <c r="B1247" t="s">
        <v>350</v>
      </c>
      <c r="C1247" t="s">
        <v>621</v>
      </c>
      <c r="D1247" t="s">
        <v>669</v>
      </c>
      <c r="E1247" s="4">
        <v>89375.503654309825</v>
      </c>
    </row>
    <row r="1248" spans="1:5" x14ac:dyDescent="0.3">
      <c r="A1248">
        <v>407</v>
      </c>
      <c r="B1248" t="s">
        <v>350</v>
      </c>
      <c r="C1248" t="s">
        <v>621</v>
      </c>
      <c r="D1248" t="s">
        <v>669</v>
      </c>
      <c r="E1248" s="4">
        <v>89375.503654309825</v>
      </c>
    </row>
    <row r="1249" spans="1:5" x14ac:dyDescent="0.3">
      <c r="A1249">
        <v>407</v>
      </c>
      <c r="B1249" t="s">
        <v>350</v>
      </c>
      <c r="C1249" t="s">
        <v>621</v>
      </c>
      <c r="D1249" t="s">
        <v>669</v>
      </c>
      <c r="E1249" s="4">
        <v>89375.503654309825</v>
      </c>
    </row>
    <row r="1250" spans="1:5" x14ac:dyDescent="0.3">
      <c r="A1250">
        <v>407</v>
      </c>
      <c r="B1250" t="s">
        <v>350</v>
      </c>
      <c r="C1250" t="s">
        <v>621</v>
      </c>
      <c r="D1250" t="s">
        <v>670</v>
      </c>
      <c r="E1250" s="4">
        <v>87562.087638135432</v>
      </c>
    </row>
    <row r="1251" spans="1:5" x14ac:dyDescent="0.3">
      <c r="A1251">
        <v>407</v>
      </c>
      <c r="B1251" t="s">
        <v>350</v>
      </c>
      <c r="C1251" t="s">
        <v>621</v>
      </c>
      <c r="D1251" t="s">
        <v>670</v>
      </c>
      <c r="E1251" s="4">
        <v>87562.087638135432</v>
      </c>
    </row>
    <row r="1252" spans="1:5" x14ac:dyDescent="0.3">
      <c r="A1252">
        <v>407</v>
      </c>
      <c r="B1252" t="s">
        <v>350</v>
      </c>
      <c r="C1252" t="s">
        <v>621</v>
      </c>
      <c r="D1252" t="s">
        <v>670</v>
      </c>
      <c r="E1252" s="4">
        <v>87562.087638135432</v>
      </c>
    </row>
    <row r="1253" spans="1:5" x14ac:dyDescent="0.3">
      <c r="A1253">
        <v>408</v>
      </c>
      <c r="B1253" t="s">
        <v>350</v>
      </c>
      <c r="C1253" t="s">
        <v>622</v>
      </c>
      <c r="D1253" t="s">
        <v>668</v>
      </c>
      <c r="E1253" s="4">
        <v>443308.67898337112</v>
      </c>
    </row>
    <row r="1254" spans="1:5" x14ac:dyDescent="0.3">
      <c r="A1254">
        <v>408</v>
      </c>
      <c r="B1254" t="s">
        <v>350</v>
      </c>
      <c r="C1254" t="s">
        <v>622</v>
      </c>
      <c r="D1254" t="s">
        <v>668</v>
      </c>
      <c r="E1254" s="4">
        <v>443308.67898337112</v>
      </c>
    </row>
    <row r="1255" spans="1:5" x14ac:dyDescent="0.3">
      <c r="A1255">
        <v>408</v>
      </c>
      <c r="B1255" t="s">
        <v>350</v>
      </c>
      <c r="C1255" t="s">
        <v>622</v>
      </c>
      <c r="D1255" t="s">
        <v>668</v>
      </c>
      <c r="E1255" s="4">
        <v>443308.67898337112</v>
      </c>
    </row>
    <row r="1256" spans="1:5" x14ac:dyDescent="0.3">
      <c r="A1256">
        <v>408</v>
      </c>
      <c r="B1256" t="s">
        <v>350</v>
      </c>
      <c r="C1256" t="s">
        <v>622</v>
      </c>
      <c r="D1256" t="s">
        <v>669</v>
      </c>
      <c r="E1256" s="4">
        <v>88469.410990173841</v>
      </c>
    </row>
    <row r="1257" spans="1:5" x14ac:dyDescent="0.3">
      <c r="A1257">
        <v>408</v>
      </c>
      <c r="B1257" t="s">
        <v>350</v>
      </c>
      <c r="C1257" t="s">
        <v>622</v>
      </c>
      <c r="D1257" t="s">
        <v>669</v>
      </c>
      <c r="E1257" s="4">
        <v>88469.410990173841</v>
      </c>
    </row>
    <row r="1258" spans="1:5" x14ac:dyDescent="0.3">
      <c r="A1258">
        <v>408</v>
      </c>
      <c r="B1258" t="s">
        <v>350</v>
      </c>
      <c r="C1258" t="s">
        <v>622</v>
      </c>
      <c r="D1258" t="s">
        <v>669</v>
      </c>
      <c r="E1258" s="4">
        <v>88469.410990173841</v>
      </c>
    </row>
    <row r="1259" spans="1:5" x14ac:dyDescent="0.3">
      <c r="A1259">
        <v>408</v>
      </c>
      <c r="B1259" t="s">
        <v>350</v>
      </c>
      <c r="C1259" t="s">
        <v>622</v>
      </c>
      <c r="D1259" t="s">
        <v>670</v>
      </c>
      <c r="E1259" s="4">
        <v>33656.841137566138</v>
      </c>
    </row>
    <row r="1260" spans="1:5" x14ac:dyDescent="0.3">
      <c r="A1260">
        <v>408</v>
      </c>
      <c r="B1260" t="s">
        <v>350</v>
      </c>
      <c r="C1260" t="s">
        <v>622</v>
      </c>
      <c r="D1260" t="s">
        <v>670</v>
      </c>
      <c r="E1260" s="4">
        <v>33656.841137566138</v>
      </c>
    </row>
    <row r="1261" spans="1:5" x14ac:dyDescent="0.3">
      <c r="A1261">
        <v>408</v>
      </c>
      <c r="B1261" t="s">
        <v>350</v>
      </c>
      <c r="C1261" t="s">
        <v>622</v>
      </c>
      <c r="D1261" t="s">
        <v>670</v>
      </c>
      <c r="E1261" s="4">
        <v>33656.841137566138</v>
      </c>
    </row>
    <row r="1262" spans="1:5" x14ac:dyDescent="0.3">
      <c r="A1262">
        <v>1807</v>
      </c>
      <c r="B1262" t="s">
        <v>350</v>
      </c>
      <c r="C1262" t="s">
        <v>520</v>
      </c>
      <c r="D1262" t="s">
        <v>668</v>
      </c>
      <c r="E1262" s="4">
        <v>226794.90526696836</v>
      </c>
    </row>
    <row r="1263" spans="1:5" x14ac:dyDescent="0.3">
      <c r="A1263">
        <v>1807</v>
      </c>
      <c r="B1263" t="s">
        <v>350</v>
      </c>
      <c r="C1263" t="s">
        <v>520</v>
      </c>
      <c r="D1263" t="s">
        <v>668</v>
      </c>
      <c r="E1263" s="4">
        <v>226794.90526696836</v>
      </c>
    </row>
    <row r="1264" spans="1:5" x14ac:dyDescent="0.3">
      <c r="A1264">
        <v>1807</v>
      </c>
      <c r="B1264" t="s">
        <v>350</v>
      </c>
      <c r="C1264" t="s">
        <v>520</v>
      </c>
      <c r="D1264" t="s">
        <v>668</v>
      </c>
      <c r="E1264" s="4">
        <v>226794.90526696836</v>
      </c>
    </row>
    <row r="1265" spans="1:5" x14ac:dyDescent="0.3">
      <c r="A1265">
        <v>1807</v>
      </c>
      <c r="B1265" t="s">
        <v>350</v>
      </c>
      <c r="C1265" t="s">
        <v>520</v>
      </c>
      <c r="D1265" t="s">
        <v>669</v>
      </c>
      <c r="E1265" s="4">
        <v>65925.083728506797</v>
      </c>
    </row>
    <row r="1266" spans="1:5" x14ac:dyDescent="0.3">
      <c r="A1266">
        <v>1807</v>
      </c>
      <c r="B1266" t="s">
        <v>350</v>
      </c>
      <c r="C1266" t="s">
        <v>520</v>
      </c>
      <c r="D1266" t="s">
        <v>669</v>
      </c>
      <c r="E1266" s="4">
        <v>65925.083728506797</v>
      </c>
    </row>
    <row r="1267" spans="1:5" x14ac:dyDescent="0.3">
      <c r="A1267">
        <v>1807</v>
      </c>
      <c r="B1267" t="s">
        <v>350</v>
      </c>
      <c r="C1267" t="s">
        <v>520</v>
      </c>
      <c r="D1267" t="s">
        <v>669</v>
      </c>
      <c r="E1267" s="4">
        <v>65925.083728506797</v>
      </c>
    </row>
    <row r="1268" spans="1:5" x14ac:dyDescent="0.3">
      <c r="A1268">
        <v>1807</v>
      </c>
      <c r="B1268" t="s">
        <v>350</v>
      </c>
      <c r="C1268" t="s">
        <v>520</v>
      </c>
      <c r="D1268" t="s">
        <v>670</v>
      </c>
      <c r="E1268" s="4">
        <v>55831.291004524894</v>
      </c>
    </row>
    <row r="1269" spans="1:5" x14ac:dyDescent="0.3">
      <c r="A1269">
        <v>1807</v>
      </c>
      <c r="B1269" t="s">
        <v>350</v>
      </c>
      <c r="C1269" t="s">
        <v>520</v>
      </c>
      <c r="D1269" t="s">
        <v>670</v>
      </c>
      <c r="E1269" s="4">
        <v>55831.291004524894</v>
      </c>
    </row>
    <row r="1270" spans="1:5" x14ac:dyDescent="0.3">
      <c r="A1270">
        <v>1807</v>
      </c>
      <c r="B1270" t="s">
        <v>350</v>
      </c>
      <c r="C1270" t="s">
        <v>520</v>
      </c>
      <c r="D1270" t="s">
        <v>670</v>
      </c>
      <c r="E1270" s="4">
        <v>55831.291004524894</v>
      </c>
    </row>
    <row r="1271" spans="1:5" x14ac:dyDescent="0.3">
      <c r="A1271">
        <v>1506</v>
      </c>
      <c r="B1271" t="s">
        <v>350</v>
      </c>
      <c r="C1271" t="s">
        <v>436</v>
      </c>
      <c r="D1271" t="s">
        <v>668</v>
      </c>
      <c r="E1271" s="4">
        <v>87364.655020012899</v>
      </c>
    </row>
    <row r="1272" spans="1:5" x14ac:dyDescent="0.3">
      <c r="A1272">
        <v>1506</v>
      </c>
      <c r="B1272" t="s">
        <v>350</v>
      </c>
      <c r="C1272" t="s">
        <v>436</v>
      </c>
      <c r="D1272" t="s">
        <v>668</v>
      </c>
      <c r="E1272" s="4">
        <v>87364.655020012899</v>
      </c>
    </row>
    <row r="1273" spans="1:5" x14ac:dyDescent="0.3">
      <c r="A1273">
        <v>1506</v>
      </c>
      <c r="B1273" t="s">
        <v>350</v>
      </c>
      <c r="C1273" t="s">
        <v>436</v>
      </c>
      <c r="D1273" t="s">
        <v>668</v>
      </c>
      <c r="E1273" s="4">
        <v>87364.655020012899</v>
      </c>
    </row>
    <row r="1274" spans="1:5" x14ac:dyDescent="0.3">
      <c r="A1274">
        <v>1506</v>
      </c>
      <c r="B1274" t="s">
        <v>350</v>
      </c>
      <c r="C1274" t="s">
        <v>436</v>
      </c>
      <c r="D1274" t="s">
        <v>669</v>
      </c>
      <c r="E1274" s="4">
        <v>8957.2324557779211</v>
      </c>
    </row>
    <row r="1275" spans="1:5" x14ac:dyDescent="0.3">
      <c r="A1275">
        <v>1506</v>
      </c>
      <c r="B1275" t="s">
        <v>350</v>
      </c>
      <c r="C1275" t="s">
        <v>436</v>
      </c>
      <c r="D1275" t="s">
        <v>669</v>
      </c>
      <c r="E1275" s="4">
        <v>8957.2324557779211</v>
      </c>
    </row>
    <row r="1276" spans="1:5" x14ac:dyDescent="0.3">
      <c r="A1276">
        <v>1506</v>
      </c>
      <c r="B1276" t="s">
        <v>350</v>
      </c>
      <c r="C1276" t="s">
        <v>436</v>
      </c>
      <c r="D1276" t="s">
        <v>669</v>
      </c>
      <c r="E1276" s="4">
        <v>8957.2324557779211</v>
      </c>
    </row>
    <row r="1277" spans="1:5" x14ac:dyDescent="0.3">
      <c r="A1277">
        <v>1506</v>
      </c>
      <c r="B1277" t="s">
        <v>350</v>
      </c>
      <c r="C1277" t="s">
        <v>436</v>
      </c>
      <c r="D1277" t="s">
        <v>670</v>
      </c>
      <c r="E1277" s="4">
        <v>12585.122524209166</v>
      </c>
    </row>
    <row r="1278" spans="1:5" x14ac:dyDescent="0.3">
      <c r="A1278">
        <v>1506</v>
      </c>
      <c r="B1278" t="s">
        <v>350</v>
      </c>
      <c r="C1278" t="s">
        <v>436</v>
      </c>
      <c r="D1278" t="s">
        <v>670</v>
      </c>
      <c r="E1278" s="4">
        <v>12585.122524209166</v>
      </c>
    </row>
    <row r="1279" spans="1:5" x14ac:dyDescent="0.3">
      <c r="A1279">
        <v>1506</v>
      </c>
      <c r="B1279" t="s">
        <v>350</v>
      </c>
      <c r="C1279" t="s">
        <v>436</v>
      </c>
      <c r="D1279" t="s">
        <v>670</v>
      </c>
      <c r="E1279" s="4">
        <v>12585.122524209166</v>
      </c>
    </row>
    <row r="1280" spans="1:5" x14ac:dyDescent="0.3">
      <c r="A1280">
        <v>1604</v>
      </c>
      <c r="B1280" t="s">
        <v>350</v>
      </c>
      <c r="C1280" t="s">
        <v>414</v>
      </c>
      <c r="D1280" t="s">
        <v>668</v>
      </c>
      <c r="E1280" s="4">
        <v>219906.83634031104</v>
      </c>
    </row>
    <row r="1281" spans="1:5" x14ac:dyDescent="0.3">
      <c r="A1281">
        <v>1604</v>
      </c>
      <c r="B1281" t="s">
        <v>350</v>
      </c>
      <c r="C1281" t="s">
        <v>414</v>
      </c>
      <c r="D1281" t="s">
        <v>668</v>
      </c>
      <c r="E1281" s="4">
        <v>219906.83634031104</v>
      </c>
    </row>
    <row r="1282" spans="1:5" x14ac:dyDescent="0.3">
      <c r="A1282">
        <v>1604</v>
      </c>
      <c r="B1282" t="s">
        <v>350</v>
      </c>
      <c r="C1282" t="s">
        <v>414</v>
      </c>
      <c r="D1282" t="s">
        <v>668</v>
      </c>
      <c r="E1282" s="4">
        <v>219906.83634031104</v>
      </c>
    </row>
    <row r="1283" spans="1:5" x14ac:dyDescent="0.3">
      <c r="A1283">
        <v>1604</v>
      </c>
      <c r="B1283" t="s">
        <v>350</v>
      </c>
      <c r="C1283" t="s">
        <v>414</v>
      </c>
      <c r="D1283" t="s">
        <v>669</v>
      </c>
      <c r="E1283" s="4">
        <v>60229.260908492834</v>
      </c>
    </row>
    <row r="1284" spans="1:5" x14ac:dyDescent="0.3">
      <c r="A1284">
        <v>1604</v>
      </c>
      <c r="B1284" t="s">
        <v>350</v>
      </c>
      <c r="C1284" t="s">
        <v>414</v>
      </c>
      <c r="D1284" t="s">
        <v>669</v>
      </c>
      <c r="E1284" s="4">
        <v>60229.260908492834</v>
      </c>
    </row>
    <row r="1285" spans="1:5" x14ac:dyDescent="0.3">
      <c r="A1285">
        <v>1604</v>
      </c>
      <c r="B1285" t="s">
        <v>350</v>
      </c>
      <c r="C1285" t="s">
        <v>414</v>
      </c>
      <c r="D1285" t="s">
        <v>669</v>
      </c>
      <c r="E1285" s="4">
        <v>60229.260908492834</v>
      </c>
    </row>
    <row r="1286" spans="1:5" x14ac:dyDescent="0.3">
      <c r="A1286">
        <v>1604</v>
      </c>
      <c r="B1286" t="s">
        <v>350</v>
      </c>
      <c r="C1286" t="s">
        <v>414</v>
      </c>
      <c r="D1286" t="s">
        <v>670</v>
      </c>
      <c r="E1286" s="4">
        <v>54426.44175119618</v>
      </c>
    </row>
    <row r="1287" spans="1:5" x14ac:dyDescent="0.3">
      <c r="A1287">
        <v>1604</v>
      </c>
      <c r="B1287" t="s">
        <v>350</v>
      </c>
      <c r="C1287" t="s">
        <v>414</v>
      </c>
      <c r="D1287" t="s">
        <v>670</v>
      </c>
      <c r="E1287" s="4">
        <v>54426.44175119618</v>
      </c>
    </row>
    <row r="1288" spans="1:5" x14ac:dyDescent="0.3">
      <c r="A1288">
        <v>1604</v>
      </c>
      <c r="B1288" t="s">
        <v>350</v>
      </c>
      <c r="C1288" t="s">
        <v>414</v>
      </c>
      <c r="D1288" t="s">
        <v>670</v>
      </c>
      <c r="E1288" s="4">
        <v>54426.44175119618</v>
      </c>
    </row>
    <row r="1289" spans="1:5" x14ac:dyDescent="0.3">
      <c r="A1289">
        <v>809</v>
      </c>
      <c r="B1289" t="s">
        <v>350</v>
      </c>
      <c r="C1289" t="s">
        <v>385</v>
      </c>
      <c r="D1289" t="s">
        <v>668</v>
      </c>
      <c r="E1289" s="4">
        <v>0</v>
      </c>
    </row>
    <row r="1290" spans="1:5" x14ac:dyDescent="0.3">
      <c r="A1290">
        <v>809</v>
      </c>
      <c r="B1290" t="s">
        <v>350</v>
      </c>
      <c r="C1290" t="s">
        <v>385</v>
      </c>
      <c r="D1290" t="s">
        <v>668</v>
      </c>
      <c r="E1290" s="4">
        <v>0</v>
      </c>
    </row>
    <row r="1291" spans="1:5" x14ac:dyDescent="0.3">
      <c r="A1291">
        <v>809</v>
      </c>
      <c r="B1291" t="s">
        <v>350</v>
      </c>
      <c r="C1291" t="s">
        <v>385</v>
      </c>
      <c r="D1291" t="s">
        <v>668</v>
      </c>
      <c r="E1291" s="4">
        <v>0</v>
      </c>
    </row>
    <row r="1292" spans="1:5" x14ac:dyDescent="0.3">
      <c r="A1292">
        <v>809</v>
      </c>
      <c r="B1292" t="s">
        <v>350</v>
      </c>
      <c r="C1292" t="s">
        <v>385</v>
      </c>
      <c r="D1292" t="s">
        <v>669</v>
      </c>
      <c r="E1292" s="4">
        <v>0</v>
      </c>
    </row>
    <row r="1293" spans="1:5" x14ac:dyDescent="0.3">
      <c r="A1293">
        <v>809</v>
      </c>
      <c r="B1293" t="s">
        <v>350</v>
      </c>
      <c r="C1293" t="s">
        <v>385</v>
      </c>
      <c r="D1293" t="s">
        <v>669</v>
      </c>
      <c r="E1293" s="4">
        <v>0</v>
      </c>
    </row>
    <row r="1294" spans="1:5" x14ac:dyDescent="0.3">
      <c r="A1294">
        <v>809</v>
      </c>
      <c r="B1294" t="s">
        <v>350</v>
      </c>
      <c r="C1294" t="s">
        <v>385</v>
      </c>
      <c r="D1294" t="s">
        <v>669</v>
      </c>
      <c r="E1294" s="4">
        <v>0</v>
      </c>
    </row>
    <row r="1295" spans="1:5" x14ac:dyDescent="0.3">
      <c r="A1295">
        <v>809</v>
      </c>
      <c r="B1295" t="s">
        <v>350</v>
      </c>
      <c r="C1295" t="s">
        <v>385</v>
      </c>
      <c r="D1295" t="s">
        <v>670</v>
      </c>
      <c r="E1295" s="4">
        <v>0</v>
      </c>
    </row>
    <row r="1296" spans="1:5" x14ac:dyDescent="0.3">
      <c r="A1296">
        <v>809</v>
      </c>
      <c r="B1296" t="s">
        <v>350</v>
      </c>
      <c r="C1296" t="s">
        <v>385</v>
      </c>
      <c r="D1296" t="s">
        <v>670</v>
      </c>
      <c r="E1296" s="4">
        <v>0</v>
      </c>
    </row>
    <row r="1297" spans="1:5" x14ac:dyDescent="0.3">
      <c r="A1297">
        <v>809</v>
      </c>
      <c r="B1297" t="s">
        <v>350</v>
      </c>
      <c r="C1297" t="s">
        <v>385</v>
      </c>
      <c r="D1297" t="s">
        <v>670</v>
      </c>
      <c r="E1297" s="4">
        <v>0</v>
      </c>
    </row>
    <row r="1298" spans="1:5" x14ac:dyDescent="0.3">
      <c r="A1298">
        <v>1705</v>
      </c>
      <c r="B1298" t="s">
        <v>350</v>
      </c>
      <c r="C1298" t="s">
        <v>467</v>
      </c>
      <c r="D1298" t="s">
        <v>668</v>
      </c>
      <c r="E1298" s="4">
        <v>413755.13117418642</v>
      </c>
    </row>
    <row r="1299" spans="1:5" x14ac:dyDescent="0.3">
      <c r="A1299">
        <v>1705</v>
      </c>
      <c r="B1299" t="s">
        <v>350</v>
      </c>
      <c r="C1299" t="s">
        <v>467</v>
      </c>
      <c r="D1299" t="s">
        <v>668</v>
      </c>
      <c r="E1299" s="4">
        <v>413755.13117418642</v>
      </c>
    </row>
    <row r="1300" spans="1:5" x14ac:dyDescent="0.3">
      <c r="A1300">
        <v>1705</v>
      </c>
      <c r="B1300" t="s">
        <v>350</v>
      </c>
      <c r="C1300" t="s">
        <v>467</v>
      </c>
      <c r="D1300" t="s">
        <v>668</v>
      </c>
      <c r="E1300" s="4">
        <v>413755.13117418642</v>
      </c>
    </row>
    <row r="1301" spans="1:5" x14ac:dyDescent="0.3">
      <c r="A1301">
        <v>1705</v>
      </c>
      <c r="B1301" t="s">
        <v>350</v>
      </c>
      <c r="C1301" t="s">
        <v>467</v>
      </c>
      <c r="D1301" t="s">
        <v>669</v>
      </c>
      <c r="E1301" s="4">
        <v>94873.788039940831</v>
      </c>
    </row>
    <row r="1302" spans="1:5" x14ac:dyDescent="0.3">
      <c r="A1302">
        <v>1705</v>
      </c>
      <c r="B1302" t="s">
        <v>350</v>
      </c>
      <c r="C1302" t="s">
        <v>467</v>
      </c>
      <c r="D1302" t="s">
        <v>669</v>
      </c>
      <c r="E1302" s="4">
        <v>94873.788039940831</v>
      </c>
    </row>
    <row r="1303" spans="1:5" x14ac:dyDescent="0.3">
      <c r="A1303">
        <v>1705</v>
      </c>
      <c r="B1303" t="s">
        <v>350</v>
      </c>
      <c r="C1303" t="s">
        <v>467</v>
      </c>
      <c r="D1303" t="s">
        <v>669</v>
      </c>
      <c r="E1303" s="4">
        <v>94873.788039940831</v>
      </c>
    </row>
    <row r="1304" spans="1:5" x14ac:dyDescent="0.3">
      <c r="A1304">
        <v>1705</v>
      </c>
      <c r="B1304" t="s">
        <v>350</v>
      </c>
      <c r="C1304" t="s">
        <v>467</v>
      </c>
      <c r="D1304" t="s">
        <v>670</v>
      </c>
      <c r="E1304" s="4">
        <v>85210.717035872789</v>
      </c>
    </row>
    <row r="1305" spans="1:5" x14ac:dyDescent="0.3">
      <c r="A1305">
        <v>1705</v>
      </c>
      <c r="B1305" t="s">
        <v>350</v>
      </c>
      <c r="C1305" t="s">
        <v>467</v>
      </c>
      <c r="D1305" t="s">
        <v>670</v>
      </c>
      <c r="E1305" s="4">
        <v>85210.717035872789</v>
      </c>
    </row>
    <row r="1306" spans="1:5" x14ac:dyDescent="0.3">
      <c r="A1306">
        <v>1705</v>
      </c>
      <c r="B1306" t="s">
        <v>350</v>
      </c>
      <c r="C1306" t="s">
        <v>467</v>
      </c>
      <c r="D1306" t="s">
        <v>670</v>
      </c>
      <c r="E1306" s="4">
        <v>85210.717035872789</v>
      </c>
    </row>
    <row r="1307" spans="1:5" x14ac:dyDescent="0.3">
      <c r="A1307">
        <v>1211</v>
      </c>
      <c r="B1307" t="s">
        <v>350</v>
      </c>
      <c r="C1307" t="s">
        <v>404</v>
      </c>
      <c r="D1307" t="s">
        <v>668</v>
      </c>
      <c r="E1307" s="4">
        <v>30017.989999999998</v>
      </c>
    </row>
    <row r="1308" spans="1:5" x14ac:dyDescent="0.3">
      <c r="A1308">
        <v>1211</v>
      </c>
      <c r="B1308" t="s">
        <v>350</v>
      </c>
      <c r="C1308" t="s">
        <v>404</v>
      </c>
      <c r="D1308" t="s">
        <v>668</v>
      </c>
      <c r="E1308" s="4">
        <v>30017.989999999998</v>
      </c>
    </row>
    <row r="1309" spans="1:5" x14ac:dyDescent="0.3">
      <c r="A1309">
        <v>1211</v>
      </c>
      <c r="B1309" t="s">
        <v>350</v>
      </c>
      <c r="C1309" t="s">
        <v>404</v>
      </c>
      <c r="D1309" t="s">
        <v>668</v>
      </c>
      <c r="E1309" s="4">
        <v>30017.989999999998</v>
      </c>
    </row>
    <row r="1310" spans="1:5" x14ac:dyDescent="0.3">
      <c r="A1310">
        <v>1211</v>
      </c>
      <c r="B1310" t="s">
        <v>350</v>
      </c>
      <c r="C1310" t="s">
        <v>404</v>
      </c>
      <c r="D1310" t="s">
        <v>669</v>
      </c>
      <c r="E1310" s="4">
        <v>0</v>
      </c>
    </row>
    <row r="1311" spans="1:5" x14ac:dyDescent="0.3">
      <c r="A1311">
        <v>1211</v>
      </c>
      <c r="B1311" t="s">
        <v>350</v>
      </c>
      <c r="C1311" t="s">
        <v>404</v>
      </c>
      <c r="D1311" t="s">
        <v>669</v>
      </c>
      <c r="E1311" s="4">
        <v>0</v>
      </c>
    </row>
    <row r="1312" spans="1:5" x14ac:dyDescent="0.3">
      <c r="A1312">
        <v>1211</v>
      </c>
      <c r="B1312" t="s">
        <v>350</v>
      </c>
      <c r="C1312" t="s">
        <v>404</v>
      </c>
      <c r="D1312" t="s">
        <v>669</v>
      </c>
      <c r="E1312" s="4">
        <v>0</v>
      </c>
    </row>
    <row r="1313" spans="1:5" x14ac:dyDescent="0.3">
      <c r="A1313">
        <v>1211</v>
      </c>
      <c r="B1313" t="s">
        <v>350</v>
      </c>
      <c r="C1313" t="s">
        <v>404</v>
      </c>
      <c r="D1313" t="s">
        <v>670</v>
      </c>
      <c r="E1313" s="4">
        <v>0</v>
      </c>
    </row>
    <row r="1314" spans="1:5" x14ac:dyDescent="0.3">
      <c r="A1314">
        <v>1211</v>
      </c>
      <c r="B1314" t="s">
        <v>350</v>
      </c>
      <c r="C1314" t="s">
        <v>404</v>
      </c>
      <c r="D1314" t="s">
        <v>670</v>
      </c>
      <c r="E1314" s="4">
        <v>0</v>
      </c>
    </row>
    <row r="1315" spans="1:5" x14ac:dyDescent="0.3">
      <c r="A1315">
        <v>1211</v>
      </c>
      <c r="B1315" t="s">
        <v>350</v>
      </c>
      <c r="C1315" t="s">
        <v>404</v>
      </c>
      <c r="D1315" t="s">
        <v>670</v>
      </c>
      <c r="E1315" s="4">
        <v>0</v>
      </c>
    </row>
    <row r="1316" spans="1:5" x14ac:dyDescent="0.3">
      <c r="A1316">
        <v>1706</v>
      </c>
      <c r="B1316" t="s">
        <v>350</v>
      </c>
      <c r="C1316" t="s">
        <v>423</v>
      </c>
      <c r="D1316" t="s">
        <v>668</v>
      </c>
      <c r="E1316" s="4">
        <v>586625.33185520372</v>
      </c>
    </row>
    <row r="1317" spans="1:5" x14ac:dyDescent="0.3">
      <c r="A1317">
        <v>1706</v>
      </c>
      <c r="B1317" t="s">
        <v>350</v>
      </c>
      <c r="C1317" t="s">
        <v>423</v>
      </c>
      <c r="D1317" t="s">
        <v>668</v>
      </c>
      <c r="E1317" s="4">
        <v>586625.33185520372</v>
      </c>
    </row>
    <row r="1318" spans="1:5" x14ac:dyDescent="0.3">
      <c r="A1318">
        <v>1706</v>
      </c>
      <c r="B1318" t="s">
        <v>350</v>
      </c>
      <c r="C1318" t="s">
        <v>423</v>
      </c>
      <c r="D1318" t="s">
        <v>668</v>
      </c>
      <c r="E1318" s="4">
        <v>586625.33185520372</v>
      </c>
    </row>
    <row r="1319" spans="1:5" x14ac:dyDescent="0.3">
      <c r="A1319">
        <v>1706</v>
      </c>
      <c r="B1319" t="s">
        <v>350</v>
      </c>
      <c r="C1319" t="s">
        <v>423</v>
      </c>
      <c r="D1319" t="s">
        <v>669</v>
      </c>
      <c r="E1319" s="4">
        <v>135559.63701357468</v>
      </c>
    </row>
    <row r="1320" spans="1:5" x14ac:dyDescent="0.3">
      <c r="A1320">
        <v>1706</v>
      </c>
      <c r="B1320" t="s">
        <v>350</v>
      </c>
      <c r="C1320" t="s">
        <v>423</v>
      </c>
      <c r="D1320" t="s">
        <v>669</v>
      </c>
      <c r="E1320" s="4">
        <v>135559.63701357468</v>
      </c>
    </row>
    <row r="1321" spans="1:5" x14ac:dyDescent="0.3">
      <c r="A1321">
        <v>1706</v>
      </c>
      <c r="B1321" t="s">
        <v>350</v>
      </c>
      <c r="C1321" t="s">
        <v>423</v>
      </c>
      <c r="D1321" t="s">
        <v>669</v>
      </c>
      <c r="E1321" s="4">
        <v>135559.63701357468</v>
      </c>
    </row>
    <row r="1322" spans="1:5" x14ac:dyDescent="0.3">
      <c r="A1322">
        <v>1706</v>
      </c>
      <c r="B1322" t="s">
        <v>350</v>
      </c>
      <c r="C1322" t="s">
        <v>423</v>
      </c>
      <c r="D1322" t="s">
        <v>670</v>
      </c>
      <c r="E1322" s="4">
        <v>73178.211131221731</v>
      </c>
    </row>
    <row r="1323" spans="1:5" x14ac:dyDescent="0.3">
      <c r="A1323">
        <v>1706</v>
      </c>
      <c r="B1323" t="s">
        <v>350</v>
      </c>
      <c r="C1323" t="s">
        <v>423</v>
      </c>
      <c r="D1323" t="s">
        <v>670</v>
      </c>
      <c r="E1323" s="4">
        <v>73178.211131221731</v>
      </c>
    </row>
    <row r="1324" spans="1:5" x14ac:dyDescent="0.3">
      <c r="A1324">
        <v>1706</v>
      </c>
      <c r="B1324" t="s">
        <v>350</v>
      </c>
      <c r="C1324" t="s">
        <v>423</v>
      </c>
      <c r="D1324" t="s">
        <v>670</v>
      </c>
      <c r="E1324" s="4">
        <v>73178.211131221731</v>
      </c>
    </row>
    <row r="1325" spans="1:5" x14ac:dyDescent="0.3">
      <c r="A1325">
        <v>706</v>
      </c>
      <c r="B1325" t="s">
        <v>350</v>
      </c>
      <c r="C1325" t="s">
        <v>361</v>
      </c>
      <c r="D1325" t="s">
        <v>668</v>
      </c>
      <c r="E1325" s="4">
        <v>617507.98699785909</v>
      </c>
    </row>
    <row r="1326" spans="1:5" x14ac:dyDescent="0.3">
      <c r="A1326">
        <v>706</v>
      </c>
      <c r="B1326" t="s">
        <v>350</v>
      </c>
      <c r="C1326" t="s">
        <v>361</v>
      </c>
      <c r="D1326" t="s">
        <v>668</v>
      </c>
      <c r="E1326" s="4">
        <v>617507.98699785909</v>
      </c>
    </row>
    <row r="1327" spans="1:5" x14ac:dyDescent="0.3">
      <c r="A1327">
        <v>706</v>
      </c>
      <c r="B1327" t="s">
        <v>350</v>
      </c>
      <c r="C1327" t="s">
        <v>361</v>
      </c>
      <c r="D1327" t="s">
        <v>668</v>
      </c>
      <c r="E1327" s="4">
        <v>617507.98699785909</v>
      </c>
    </row>
    <row r="1328" spans="1:5" x14ac:dyDescent="0.3">
      <c r="A1328">
        <v>706</v>
      </c>
      <c r="B1328" t="s">
        <v>350</v>
      </c>
      <c r="C1328" t="s">
        <v>361</v>
      </c>
      <c r="D1328" t="s">
        <v>669</v>
      </c>
      <c r="E1328" s="4">
        <v>143253.1709731413</v>
      </c>
    </row>
    <row r="1329" spans="1:5" x14ac:dyDescent="0.3">
      <c r="A1329">
        <v>706</v>
      </c>
      <c r="B1329" t="s">
        <v>350</v>
      </c>
      <c r="C1329" t="s">
        <v>361</v>
      </c>
      <c r="D1329" t="s">
        <v>669</v>
      </c>
      <c r="E1329" s="4">
        <v>143253.1709731413</v>
      </c>
    </row>
    <row r="1330" spans="1:5" x14ac:dyDescent="0.3">
      <c r="A1330">
        <v>706</v>
      </c>
      <c r="B1330" t="s">
        <v>350</v>
      </c>
      <c r="C1330" t="s">
        <v>361</v>
      </c>
      <c r="D1330" t="s">
        <v>669</v>
      </c>
      <c r="E1330" s="4">
        <v>143253.1709731413</v>
      </c>
    </row>
    <row r="1331" spans="1:5" x14ac:dyDescent="0.3">
      <c r="A1331">
        <v>706</v>
      </c>
      <c r="B1331" t="s">
        <v>350</v>
      </c>
      <c r="C1331" t="s">
        <v>361</v>
      </c>
      <c r="D1331" t="s">
        <v>670</v>
      </c>
      <c r="E1331" s="4">
        <v>35813.292743285325</v>
      </c>
    </row>
    <row r="1332" spans="1:5" x14ac:dyDescent="0.3">
      <c r="A1332">
        <v>706</v>
      </c>
      <c r="B1332" t="s">
        <v>350</v>
      </c>
      <c r="C1332" t="s">
        <v>361</v>
      </c>
      <c r="D1332" t="s">
        <v>670</v>
      </c>
      <c r="E1332" s="4">
        <v>35813.292743285325</v>
      </c>
    </row>
    <row r="1333" spans="1:5" x14ac:dyDescent="0.3">
      <c r="A1333">
        <v>706</v>
      </c>
      <c r="B1333" t="s">
        <v>350</v>
      </c>
      <c r="C1333" t="s">
        <v>361</v>
      </c>
      <c r="D1333" t="s">
        <v>670</v>
      </c>
      <c r="E1333" s="4">
        <v>35813.292743285325</v>
      </c>
    </row>
    <row r="1334" spans="1:5" x14ac:dyDescent="0.3">
      <c r="A1334">
        <v>610</v>
      </c>
      <c r="B1334" t="s">
        <v>350</v>
      </c>
      <c r="C1334" t="s">
        <v>589</v>
      </c>
      <c r="D1334" t="s">
        <v>668</v>
      </c>
      <c r="E1334" s="4">
        <v>260756.23367515032</v>
      </c>
    </row>
    <row r="1335" spans="1:5" x14ac:dyDescent="0.3">
      <c r="A1335">
        <v>610</v>
      </c>
      <c r="B1335" t="s">
        <v>350</v>
      </c>
      <c r="C1335" t="s">
        <v>589</v>
      </c>
      <c r="D1335" t="s">
        <v>668</v>
      </c>
      <c r="E1335" s="4">
        <v>260756.23367515032</v>
      </c>
    </row>
    <row r="1336" spans="1:5" x14ac:dyDescent="0.3">
      <c r="A1336">
        <v>610</v>
      </c>
      <c r="B1336" t="s">
        <v>350</v>
      </c>
      <c r="C1336" t="s">
        <v>589</v>
      </c>
      <c r="D1336" t="s">
        <v>668</v>
      </c>
      <c r="E1336" s="4">
        <v>260756.23367515032</v>
      </c>
    </row>
    <row r="1337" spans="1:5" x14ac:dyDescent="0.3">
      <c r="A1337">
        <v>610</v>
      </c>
      <c r="B1337" t="s">
        <v>350</v>
      </c>
      <c r="C1337" t="s">
        <v>589</v>
      </c>
      <c r="D1337" t="s">
        <v>669</v>
      </c>
      <c r="E1337" s="4">
        <v>39571.356866540373</v>
      </c>
    </row>
    <row r="1338" spans="1:5" x14ac:dyDescent="0.3">
      <c r="A1338">
        <v>610</v>
      </c>
      <c r="B1338" t="s">
        <v>350</v>
      </c>
      <c r="C1338" t="s">
        <v>589</v>
      </c>
      <c r="D1338" t="s">
        <v>669</v>
      </c>
      <c r="E1338" s="4">
        <v>39571.356866540373</v>
      </c>
    </row>
    <row r="1339" spans="1:5" x14ac:dyDescent="0.3">
      <c r="A1339">
        <v>610</v>
      </c>
      <c r="B1339" t="s">
        <v>350</v>
      </c>
      <c r="C1339" t="s">
        <v>589</v>
      </c>
      <c r="D1339" t="s">
        <v>669</v>
      </c>
      <c r="E1339" s="4">
        <v>39571.356866540373</v>
      </c>
    </row>
    <row r="1340" spans="1:5" x14ac:dyDescent="0.3">
      <c r="A1340">
        <v>610</v>
      </c>
      <c r="B1340" t="s">
        <v>350</v>
      </c>
      <c r="C1340" t="s">
        <v>589</v>
      </c>
      <c r="D1340" t="s">
        <v>670</v>
      </c>
      <c r="E1340" s="4">
        <v>30931.322616204048</v>
      </c>
    </row>
    <row r="1341" spans="1:5" x14ac:dyDescent="0.3">
      <c r="A1341">
        <v>610</v>
      </c>
      <c r="B1341" t="s">
        <v>350</v>
      </c>
      <c r="C1341" t="s">
        <v>589</v>
      </c>
      <c r="D1341" t="s">
        <v>670</v>
      </c>
      <c r="E1341" s="4">
        <v>30931.322616204048</v>
      </c>
    </row>
    <row r="1342" spans="1:5" x14ac:dyDescent="0.3">
      <c r="A1342">
        <v>610</v>
      </c>
      <c r="B1342" t="s">
        <v>350</v>
      </c>
      <c r="C1342" t="s">
        <v>589</v>
      </c>
      <c r="D1342" t="s">
        <v>670</v>
      </c>
      <c r="E1342" s="4">
        <v>30931.322616204048</v>
      </c>
    </row>
    <row r="1343" spans="1:5" x14ac:dyDescent="0.3">
      <c r="A1343">
        <v>1507</v>
      </c>
      <c r="B1343" t="s">
        <v>350</v>
      </c>
      <c r="C1343" t="s">
        <v>437</v>
      </c>
      <c r="D1343" t="s">
        <v>668</v>
      </c>
      <c r="E1343" s="4">
        <v>426631.46134502086</v>
      </c>
    </row>
    <row r="1344" spans="1:5" x14ac:dyDescent="0.3">
      <c r="A1344">
        <v>1507</v>
      </c>
      <c r="B1344" t="s">
        <v>350</v>
      </c>
      <c r="C1344" t="s">
        <v>437</v>
      </c>
      <c r="D1344" t="s">
        <v>668</v>
      </c>
      <c r="E1344" s="4">
        <v>426631.46134502086</v>
      </c>
    </row>
    <row r="1345" spans="1:5" x14ac:dyDescent="0.3">
      <c r="A1345">
        <v>1507</v>
      </c>
      <c r="B1345" t="s">
        <v>350</v>
      </c>
      <c r="C1345" t="s">
        <v>437</v>
      </c>
      <c r="D1345" t="s">
        <v>668</v>
      </c>
      <c r="E1345" s="4">
        <v>426631.46134502086</v>
      </c>
    </row>
    <row r="1346" spans="1:5" x14ac:dyDescent="0.3">
      <c r="A1346">
        <v>1507</v>
      </c>
      <c r="B1346" t="s">
        <v>350</v>
      </c>
      <c r="C1346" t="s">
        <v>437</v>
      </c>
      <c r="D1346" t="s">
        <v>669</v>
      </c>
      <c r="E1346" s="4">
        <v>78086.67725247881</v>
      </c>
    </row>
    <row r="1347" spans="1:5" x14ac:dyDescent="0.3">
      <c r="A1347">
        <v>1507</v>
      </c>
      <c r="B1347" t="s">
        <v>350</v>
      </c>
      <c r="C1347" t="s">
        <v>437</v>
      </c>
      <c r="D1347" t="s">
        <v>669</v>
      </c>
      <c r="E1347" s="4">
        <v>78086.67725247881</v>
      </c>
    </row>
    <row r="1348" spans="1:5" x14ac:dyDescent="0.3">
      <c r="A1348">
        <v>1507</v>
      </c>
      <c r="B1348" t="s">
        <v>350</v>
      </c>
      <c r="C1348" t="s">
        <v>437</v>
      </c>
      <c r="D1348" t="s">
        <v>669</v>
      </c>
      <c r="E1348" s="4">
        <v>78086.67725247881</v>
      </c>
    </row>
    <row r="1349" spans="1:5" x14ac:dyDescent="0.3">
      <c r="A1349">
        <v>1507</v>
      </c>
      <c r="B1349" t="s">
        <v>350</v>
      </c>
      <c r="C1349" t="s">
        <v>437</v>
      </c>
      <c r="D1349" t="s">
        <v>670</v>
      </c>
      <c r="E1349" s="4">
        <v>45287.111402500363</v>
      </c>
    </row>
    <row r="1350" spans="1:5" x14ac:dyDescent="0.3">
      <c r="A1350">
        <v>1507</v>
      </c>
      <c r="B1350" t="s">
        <v>350</v>
      </c>
      <c r="C1350" t="s">
        <v>437</v>
      </c>
      <c r="D1350" t="s">
        <v>670</v>
      </c>
      <c r="E1350" s="4">
        <v>45287.111402500363</v>
      </c>
    </row>
    <row r="1351" spans="1:5" x14ac:dyDescent="0.3">
      <c r="A1351">
        <v>1507</v>
      </c>
      <c r="B1351" t="s">
        <v>350</v>
      </c>
      <c r="C1351" t="s">
        <v>437</v>
      </c>
      <c r="D1351" t="s">
        <v>670</v>
      </c>
      <c r="E1351" s="4">
        <v>45287.111402500363</v>
      </c>
    </row>
    <row r="1352" spans="1:5" x14ac:dyDescent="0.3">
      <c r="A1352">
        <v>707</v>
      </c>
      <c r="B1352" t="s">
        <v>350</v>
      </c>
      <c r="C1352" t="s">
        <v>362</v>
      </c>
      <c r="D1352" t="s">
        <v>668</v>
      </c>
      <c r="E1352" s="4">
        <v>324162.65846348187</v>
      </c>
    </row>
    <row r="1353" spans="1:5" x14ac:dyDescent="0.3">
      <c r="A1353">
        <v>707</v>
      </c>
      <c r="B1353" t="s">
        <v>350</v>
      </c>
      <c r="C1353" t="s">
        <v>362</v>
      </c>
      <c r="D1353" t="s">
        <v>668</v>
      </c>
      <c r="E1353" s="4">
        <v>324162.65846348187</v>
      </c>
    </row>
    <row r="1354" spans="1:5" x14ac:dyDescent="0.3">
      <c r="A1354">
        <v>707</v>
      </c>
      <c r="B1354" t="s">
        <v>350</v>
      </c>
      <c r="C1354" t="s">
        <v>362</v>
      </c>
      <c r="D1354" t="s">
        <v>668</v>
      </c>
      <c r="E1354" s="4">
        <v>324162.65846348187</v>
      </c>
    </row>
    <row r="1355" spans="1:5" x14ac:dyDescent="0.3">
      <c r="A1355">
        <v>707</v>
      </c>
      <c r="B1355" t="s">
        <v>350</v>
      </c>
      <c r="C1355" t="s">
        <v>362</v>
      </c>
      <c r="D1355" t="s">
        <v>669</v>
      </c>
      <c r="E1355" s="4">
        <v>71188.662250803856</v>
      </c>
    </row>
    <row r="1356" spans="1:5" x14ac:dyDescent="0.3">
      <c r="A1356">
        <v>707</v>
      </c>
      <c r="B1356" t="s">
        <v>350</v>
      </c>
      <c r="C1356" t="s">
        <v>362</v>
      </c>
      <c r="D1356" t="s">
        <v>669</v>
      </c>
      <c r="E1356" s="4">
        <v>71188.662250803856</v>
      </c>
    </row>
    <row r="1357" spans="1:5" x14ac:dyDescent="0.3">
      <c r="A1357">
        <v>707</v>
      </c>
      <c r="B1357" t="s">
        <v>350</v>
      </c>
      <c r="C1357" t="s">
        <v>362</v>
      </c>
      <c r="D1357" t="s">
        <v>669</v>
      </c>
      <c r="E1357" s="4">
        <v>71188.662250803856</v>
      </c>
    </row>
    <row r="1358" spans="1:5" x14ac:dyDescent="0.3">
      <c r="A1358">
        <v>707</v>
      </c>
      <c r="B1358" t="s">
        <v>350</v>
      </c>
      <c r="C1358" t="s">
        <v>362</v>
      </c>
      <c r="D1358" t="s">
        <v>670</v>
      </c>
      <c r="E1358" s="4">
        <v>0</v>
      </c>
    </row>
    <row r="1359" spans="1:5" x14ac:dyDescent="0.3">
      <c r="A1359">
        <v>707</v>
      </c>
      <c r="B1359" t="s">
        <v>350</v>
      </c>
      <c r="C1359" t="s">
        <v>362</v>
      </c>
      <c r="D1359" t="s">
        <v>670</v>
      </c>
      <c r="E1359" s="4">
        <v>0</v>
      </c>
    </row>
    <row r="1360" spans="1:5" x14ac:dyDescent="0.3">
      <c r="A1360">
        <v>707</v>
      </c>
      <c r="B1360" t="s">
        <v>350</v>
      </c>
      <c r="C1360" t="s">
        <v>362</v>
      </c>
      <c r="D1360" t="s">
        <v>670</v>
      </c>
      <c r="E1360" s="4">
        <v>0</v>
      </c>
    </row>
    <row r="1361" spans="1:5" x14ac:dyDescent="0.3">
      <c r="A1361">
        <v>1808</v>
      </c>
      <c r="B1361" t="s">
        <v>350</v>
      </c>
      <c r="C1361" t="s">
        <v>590</v>
      </c>
      <c r="D1361" t="s">
        <v>668</v>
      </c>
      <c r="E1361" s="4">
        <v>245701.97532241198</v>
      </c>
    </row>
    <row r="1362" spans="1:5" x14ac:dyDescent="0.3">
      <c r="A1362">
        <v>1808</v>
      </c>
      <c r="B1362" t="s">
        <v>350</v>
      </c>
      <c r="C1362" t="s">
        <v>590</v>
      </c>
      <c r="D1362" t="s">
        <v>668</v>
      </c>
      <c r="E1362" s="4">
        <v>245701.97532241198</v>
      </c>
    </row>
    <row r="1363" spans="1:5" x14ac:dyDescent="0.3">
      <c r="A1363">
        <v>1808</v>
      </c>
      <c r="B1363" t="s">
        <v>350</v>
      </c>
      <c r="C1363" t="s">
        <v>590</v>
      </c>
      <c r="D1363" t="s">
        <v>668</v>
      </c>
      <c r="E1363" s="4">
        <v>245701.97532241198</v>
      </c>
    </row>
    <row r="1364" spans="1:5" x14ac:dyDescent="0.3">
      <c r="A1364">
        <v>1808</v>
      </c>
      <c r="B1364" t="s">
        <v>350</v>
      </c>
      <c r="C1364" t="s">
        <v>590</v>
      </c>
      <c r="D1364" t="s">
        <v>669</v>
      </c>
      <c r="E1364" s="4">
        <v>58792.972666434296</v>
      </c>
    </row>
    <row r="1365" spans="1:5" x14ac:dyDescent="0.3">
      <c r="A1365">
        <v>1808</v>
      </c>
      <c r="B1365" t="s">
        <v>350</v>
      </c>
      <c r="C1365" t="s">
        <v>590</v>
      </c>
      <c r="D1365" t="s">
        <v>669</v>
      </c>
      <c r="E1365" s="4">
        <v>58792.972666434296</v>
      </c>
    </row>
    <row r="1366" spans="1:5" x14ac:dyDescent="0.3">
      <c r="A1366">
        <v>1808</v>
      </c>
      <c r="B1366" t="s">
        <v>350</v>
      </c>
      <c r="C1366" t="s">
        <v>590</v>
      </c>
      <c r="D1366" t="s">
        <v>669</v>
      </c>
      <c r="E1366" s="4">
        <v>58792.972666434296</v>
      </c>
    </row>
    <row r="1367" spans="1:5" x14ac:dyDescent="0.3">
      <c r="A1367">
        <v>1808</v>
      </c>
      <c r="B1367" t="s">
        <v>350</v>
      </c>
      <c r="C1367" t="s">
        <v>590</v>
      </c>
      <c r="D1367" t="s">
        <v>670</v>
      </c>
      <c r="E1367" s="4">
        <v>26763.96516904845</v>
      </c>
    </row>
    <row r="1368" spans="1:5" x14ac:dyDescent="0.3">
      <c r="A1368">
        <v>1808</v>
      </c>
      <c r="B1368" t="s">
        <v>350</v>
      </c>
      <c r="C1368" t="s">
        <v>590</v>
      </c>
      <c r="D1368" t="s">
        <v>670</v>
      </c>
      <c r="E1368" s="4">
        <v>26763.96516904845</v>
      </c>
    </row>
    <row r="1369" spans="1:5" x14ac:dyDescent="0.3">
      <c r="A1369">
        <v>1808</v>
      </c>
      <c r="B1369" t="s">
        <v>350</v>
      </c>
      <c r="C1369" t="s">
        <v>590</v>
      </c>
      <c r="D1369" t="s">
        <v>670</v>
      </c>
      <c r="E1369" s="4">
        <v>26763.96516904845</v>
      </c>
    </row>
    <row r="1370" spans="1:5" x14ac:dyDescent="0.3">
      <c r="A1370">
        <v>210</v>
      </c>
      <c r="B1370" t="s">
        <v>350</v>
      </c>
      <c r="C1370" t="s">
        <v>480</v>
      </c>
      <c r="D1370" t="s">
        <v>668</v>
      </c>
      <c r="E1370" s="4">
        <v>214064.21800859043</v>
      </c>
    </row>
    <row r="1371" spans="1:5" x14ac:dyDescent="0.3">
      <c r="A1371">
        <v>210</v>
      </c>
      <c r="B1371" t="s">
        <v>350</v>
      </c>
      <c r="C1371" t="s">
        <v>480</v>
      </c>
      <c r="D1371" t="s">
        <v>668</v>
      </c>
      <c r="E1371" s="4">
        <v>214064.21800859043</v>
      </c>
    </row>
    <row r="1372" spans="1:5" x14ac:dyDescent="0.3">
      <c r="A1372">
        <v>210</v>
      </c>
      <c r="B1372" t="s">
        <v>350</v>
      </c>
      <c r="C1372" t="s">
        <v>480</v>
      </c>
      <c r="D1372" t="s">
        <v>668</v>
      </c>
      <c r="E1372" s="4">
        <v>214064.21800859043</v>
      </c>
    </row>
    <row r="1373" spans="1:5" x14ac:dyDescent="0.3">
      <c r="A1373">
        <v>210</v>
      </c>
      <c r="B1373" t="s">
        <v>350</v>
      </c>
      <c r="C1373" t="s">
        <v>480</v>
      </c>
      <c r="D1373" t="s">
        <v>669</v>
      </c>
      <c r="E1373" s="4">
        <v>45476.465130808283</v>
      </c>
    </row>
    <row r="1374" spans="1:5" x14ac:dyDescent="0.3">
      <c r="A1374">
        <v>210</v>
      </c>
      <c r="B1374" t="s">
        <v>350</v>
      </c>
      <c r="C1374" t="s">
        <v>480</v>
      </c>
      <c r="D1374" t="s">
        <v>669</v>
      </c>
      <c r="E1374" s="4">
        <v>45476.465130808283</v>
      </c>
    </row>
    <row r="1375" spans="1:5" x14ac:dyDescent="0.3">
      <c r="A1375">
        <v>210</v>
      </c>
      <c r="B1375" t="s">
        <v>350</v>
      </c>
      <c r="C1375" t="s">
        <v>480</v>
      </c>
      <c r="D1375" t="s">
        <v>669</v>
      </c>
      <c r="E1375" s="4">
        <v>45476.465130808283</v>
      </c>
    </row>
    <row r="1376" spans="1:5" x14ac:dyDescent="0.3">
      <c r="A1376">
        <v>210</v>
      </c>
      <c r="B1376" t="s">
        <v>350</v>
      </c>
      <c r="C1376" t="s">
        <v>480</v>
      </c>
      <c r="D1376" t="s">
        <v>670</v>
      </c>
      <c r="E1376" s="4">
        <v>28422.790706755179</v>
      </c>
    </row>
    <row r="1377" spans="1:5" x14ac:dyDescent="0.3">
      <c r="A1377">
        <v>210</v>
      </c>
      <c r="B1377" t="s">
        <v>350</v>
      </c>
      <c r="C1377" t="s">
        <v>480</v>
      </c>
      <c r="D1377" t="s">
        <v>670</v>
      </c>
      <c r="E1377" s="4">
        <v>28422.790706755179</v>
      </c>
    </row>
    <row r="1378" spans="1:5" x14ac:dyDescent="0.3">
      <c r="A1378">
        <v>210</v>
      </c>
      <c r="B1378" t="s">
        <v>350</v>
      </c>
      <c r="C1378" t="s">
        <v>480</v>
      </c>
      <c r="D1378" t="s">
        <v>670</v>
      </c>
      <c r="E1378" s="4">
        <v>28422.790706755179</v>
      </c>
    </row>
    <row r="1379" spans="1:5" x14ac:dyDescent="0.3">
      <c r="A1379">
        <v>708</v>
      </c>
      <c r="B1379" t="s">
        <v>350</v>
      </c>
      <c r="C1379" t="s">
        <v>363</v>
      </c>
      <c r="D1379" t="s">
        <v>668</v>
      </c>
      <c r="E1379" s="4">
        <v>176002.15071428573</v>
      </c>
    </row>
    <row r="1380" spans="1:5" x14ac:dyDescent="0.3">
      <c r="A1380">
        <v>708</v>
      </c>
      <c r="B1380" t="s">
        <v>350</v>
      </c>
      <c r="C1380" t="s">
        <v>363</v>
      </c>
      <c r="D1380" t="s">
        <v>668</v>
      </c>
      <c r="E1380" s="4">
        <v>176002.15071428573</v>
      </c>
    </row>
    <row r="1381" spans="1:5" x14ac:dyDescent="0.3">
      <c r="A1381">
        <v>708</v>
      </c>
      <c r="B1381" t="s">
        <v>350</v>
      </c>
      <c r="C1381" t="s">
        <v>363</v>
      </c>
      <c r="D1381" t="s">
        <v>668</v>
      </c>
      <c r="E1381" s="4">
        <v>176002.15071428573</v>
      </c>
    </row>
    <row r="1382" spans="1:5" x14ac:dyDescent="0.3">
      <c r="A1382">
        <v>708</v>
      </c>
      <c r="B1382" t="s">
        <v>350</v>
      </c>
      <c r="C1382" t="s">
        <v>363</v>
      </c>
      <c r="D1382" t="s">
        <v>669</v>
      </c>
      <c r="E1382" s="4">
        <v>0</v>
      </c>
    </row>
    <row r="1383" spans="1:5" x14ac:dyDescent="0.3">
      <c r="A1383">
        <v>708</v>
      </c>
      <c r="B1383" t="s">
        <v>350</v>
      </c>
      <c r="C1383" t="s">
        <v>363</v>
      </c>
      <c r="D1383" t="s">
        <v>669</v>
      </c>
      <c r="E1383" s="4">
        <v>0</v>
      </c>
    </row>
    <row r="1384" spans="1:5" x14ac:dyDescent="0.3">
      <c r="A1384">
        <v>708</v>
      </c>
      <c r="B1384" t="s">
        <v>350</v>
      </c>
      <c r="C1384" t="s">
        <v>363</v>
      </c>
      <c r="D1384" t="s">
        <v>669</v>
      </c>
      <c r="E1384" s="4">
        <v>0</v>
      </c>
    </row>
    <row r="1385" spans="1:5" x14ac:dyDescent="0.3">
      <c r="A1385">
        <v>708</v>
      </c>
      <c r="B1385" t="s">
        <v>350</v>
      </c>
      <c r="C1385" t="s">
        <v>363</v>
      </c>
      <c r="D1385" t="s">
        <v>670</v>
      </c>
      <c r="E1385" s="4">
        <v>0</v>
      </c>
    </row>
    <row r="1386" spans="1:5" x14ac:dyDescent="0.3">
      <c r="A1386">
        <v>708</v>
      </c>
      <c r="B1386" t="s">
        <v>350</v>
      </c>
      <c r="C1386" t="s">
        <v>363</v>
      </c>
      <c r="D1386" t="s">
        <v>670</v>
      </c>
      <c r="E1386" s="4">
        <v>0</v>
      </c>
    </row>
    <row r="1387" spans="1:5" x14ac:dyDescent="0.3">
      <c r="A1387">
        <v>708</v>
      </c>
      <c r="B1387" t="s">
        <v>350</v>
      </c>
      <c r="C1387" t="s">
        <v>363</v>
      </c>
      <c r="D1387" t="s">
        <v>670</v>
      </c>
      <c r="E1387" s="4">
        <v>0</v>
      </c>
    </row>
    <row r="1388" spans="1:5" x14ac:dyDescent="0.3">
      <c r="A1388">
        <v>1707</v>
      </c>
      <c r="B1388" t="s">
        <v>350</v>
      </c>
      <c r="C1388" t="s">
        <v>521</v>
      </c>
      <c r="D1388" t="s">
        <v>668</v>
      </c>
      <c r="E1388" s="4">
        <v>158472.41083044984</v>
      </c>
    </row>
    <row r="1389" spans="1:5" x14ac:dyDescent="0.3">
      <c r="A1389">
        <v>1707</v>
      </c>
      <c r="B1389" t="s">
        <v>350</v>
      </c>
      <c r="C1389" t="s">
        <v>521</v>
      </c>
      <c r="D1389" t="s">
        <v>668</v>
      </c>
      <c r="E1389" s="4">
        <v>158472.41083044984</v>
      </c>
    </row>
    <row r="1390" spans="1:5" x14ac:dyDescent="0.3">
      <c r="A1390">
        <v>1707</v>
      </c>
      <c r="B1390" t="s">
        <v>350</v>
      </c>
      <c r="C1390" t="s">
        <v>521</v>
      </c>
      <c r="D1390" t="s">
        <v>668</v>
      </c>
      <c r="E1390" s="4">
        <v>158472.41083044984</v>
      </c>
    </row>
    <row r="1391" spans="1:5" x14ac:dyDescent="0.3">
      <c r="A1391">
        <v>1707</v>
      </c>
      <c r="B1391" t="s">
        <v>350</v>
      </c>
      <c r="C1391" t="s">
        <v>521</v>
      </c>
      <c r="D1391" t="s">
        <v>669</v>
      </c>
      <c r="E1391" s="4">
        <v>51120.132525951558</v>
      </c>
    </row>
    <row r="1392" spans="1:5" x14ac:dyDescent="0.3">
      <c r="A1392">
        <v>1707</v>
      </c>
      <c r="B1392" t="s">
        <v>350</v>
      </c>
      <c r="C1392" t="s">
        <v>521</v>
      </c>
      <c r="D1392" t="s">
        <v>669</v>
      </c>
      <c r="E1392" s="4">
        <v>51120.132525951558</v>
      </c>
    </row>
    <row r="1393" spans="1:5" x14ac:dyDescent="0.3">
      <c r="A1393">
        <v>1707</v>
      </c>
      <c r="B1393" t="s">
        <v>350</v>
      </c>
      <c r="C1393" t="s">
        <v>521</v>
      </c>
      <c r="D1393" t="s">
        <v>669</v>
      </c>
      <c r="E1393" s="4">
        <v>51120.132525951558</v>
      </c>
    </row>
    <row r="1394" spans="1:5" x14ac:dyDescent="0.3">
      <c r="A1394">
        <v>1707</v>
      </c>
      <c r="B1394" t="s">
        <v>350</v>
      </c>
      <c r="C1394" t="s">
        <v>521</v>
      </c>
      <c r="D1394" t="s">
        <v>670</v>
      </c>
      <c r="E1394" s="4">
        <v>59020.516643598618</v>
      </c>
    </row>
    <row r="1395" spans="1:5" x14ac:dyDescent="0.3">
      <c r="A1395">
        <v>1707</v>
      </c>
      <c r="B1395" t="s">
        <v>350</v>
      </c>
      <c r="C1395" t="s">
        <v>521</v>
      </c>
      <c r="D1395" t="s">
        <v>670</v>
      </c>
      <c r="E1395" s="4">
        <v>59020.516643598618</v>
      </c>
    </row>
    <row r="1396" spans="1:5" x14ac:dyDescent="0.3">
      <c r="A1396">
        <v>1707</v>
      </c>
      <c r="B1396" t="s">
        <v>350</v>
      </c>
      <c r="C1396" t="s">
        <v>521</v>
      </c>
      <c r="D1396" t="s">
        <v>670</v>
      </c>
      <c r="E1396" s="4">
        <v>59020.516643598618</v>
      </c>
    </row>
    <row r="1397" spans="1:5" x14ac:dyDescent="0.3">
      <c r="A1397">
        <v>112</v>
      </c>
      <c r="B1397" t="s">
        <v>350</v>
      </c>
      <c r="C1397" t="s">
        <v>574</v>
      </c>
      <c r="D1397" t="s">
        <v>668</v>
      </c>
      <c r="E1397" s="4">
        <v>236458.9695629371</v>
      </c>
    </row>
    <row r="1398" spans="1:5" x14ac:dyDescent="0.3">
      <c r="A1398">
        <v>112</v>
      </c>
      <c r="B1398" t="s">
        <v>350</v>
      </c>
      <c r="C1398" t="s">
        <v>574</v>
      </c>
      <c r="D1398" t="s">
        <v>668</v>
      </c>
      <c r="E1398" s="4">
        <v>236458.9695629371</v>
      </c>
    </row>
    <row r="1399" spans="1:5" x14ac:dyDescent="0.3">
      <c r="A1399">
        <v>112</v>
      </c>
      <c r="B1399" t="s">
        <v>350</v>
      </c>
      <c r="C1399" t="s">
        <v>574</v>
      </c>
      <c r="D1399" t="s">
        <v>668</v>
      </c>
      <c r="E1399" s="4">
        <v>236458.9695629371</v>
      </c>
    </row>
    <row r="1400" spans="1:5" x14ac:dyDescent="0.3">
      <c r="A1400">
        <v>112</v>
      </c>
      <c r="B1400" t="s">
        <v>350</v>
      </c>
      <c r="C1400" t="s">
        <v>574</v>
      </c>
      <c r="D1400" t="s">
        <v>669</v>
      </c>
      <c r="E1400" s="4">
        <v>25155.209527972031</v>
      </c>
    </row>
    <row r="1401" spans="1:5" x14ac:dyDescent="0.3">
      <c r="A1401">
        <v>112</v>
      </c>
      <c r="B1401" t="s">
        <v>350</v>
      </c>
      <c r="C1401" t="s">
        <v>574</v>
      </c>
      <c r="D1401" t="s">
        <v>669</v>
      </c>
      <c r="E1401" s="4">
        <v>25155.209527972031</v>
      </c>
    </row>
    <row r="1402" spans="1:5" x14ac:dyDescent="0.3">
      <c r="A1402">
        <v>112</v>
      </c>
      <c r="B1402" t="s">
        <v>350</v>
      </c>
      <c r="C1402" t="s">
        <v>574</v>
      </c>
      <c r="D1402" t="s">
        <v>669</v>
      </c>
      <c r="E1402" s="4">
        <v>25155.209527972031</v>
      </c>
    </row>
    <row r="1403" spans="1:5" x14ac:dyDescent="0.3">
      <c r="A1403">
        <v>112</v>
      </c>
      <c r="B1403" t="s">
        <v>350</v>
      </c>
      <c r="C1403" t="s">
        <v>574</v>
      </c>
      <c r="D1403" t="s">
        <v>670</v>
      </c>
      <c r="E1403" s="4">
        <v>0</v>
      </c>
    </row>
    <row r="1404" spans="1:5" x14ac:dyDescent="0.3">
      <c r="A1404">
        <v>112</v>
      </c>
      <c r="B1404" t="s">
        <v>350</v>
      </c>
      <c r="C1404" t="s">
        <v>574</v>
      </c>
      <c r="D1404" t="s">
        <v>670</v>
      </c>
      <c r="E1404" s="4">
        <v>0</v>
      </c>
    </row>
    <row r="1405" spans="1:5" x14ac:dyDescent="0.3">
      <c r="A1405">
        <v>112</v>
      </c>
      <c r="B1405" t="s">
        <v>350</v>
      </c>
      <c r="C1405" t="s">
        <v>574</v>
      </c>
      <c r="D1405" t="s">
        <v>670</v>
      </c>
      <c r="E1405" s="4">
        <v>0</v>
      </c>
    </row>
    <row r="1406" spans="1:5" x14ac:dyDescent="0.3">
      <c r="A1406">
        <v>1011</v>
      </c>
      <c r="B1406" t="s">
        <v>350</v>
      </c>
      <c r="C1406" t="s">
        <v>564</v>
      </c>
      <c r="D1406" t="s">
        <v>668</v>
      </c>
      <c r="E1406" s="4">
        <v>222985.92271507267</v>
      </c>
    </row>
    <row r="1407" spans="1:5" x14ac:dyDescent="0.3">
      <c r="A1407">
        <v>1011</v>
      </c>
      <c r="B1407" t="s">
        <v>350</v>
      </c>
      <c r="C1407" t="s">
        <v>564</v>
      </c>
      <c r="D1407" t="s">
        <v>668</v>
      </c>
      <c r="E1407" s="4">
        <v>222985.92271507267</v>
      </c>
    </row>
    <row r="1408" spans="1:5" x14ac:dyDescent="0.3">
      <c r="A1408">
        <v>1011</v>
      </c>
      <c r="B1408" t="s">
        <v>350</v>
      </c>
      <c r="C1408" t="s">
        <v>564</v>
      </c>
      <c r="D1408" t="s">
        <v>668</v>
      </c>
      <c r="E1408" s="4">
        <v>222985.92271507267</v>
      </c>
    </row>
    <row r="1409" spans="1:5" x14ac:dyDescent="0.3">
      <c r="A1409">
        <v>1011</v>
      </c>
      <c r="B1409" t="s">
        <v>350</v>
      </c>
      <c r="C1409" t="s">
        <v>564</v>
      </c>
      <c r="D1409" t="s">
        <v>669</v>
      </c>
      <c r="E1409" s="4">
        <v>33679.018929324891</v>
      </c>
    </row>
    <row r="1410" spans="1:5" x14ac:dyDescent="0.3">
      <c r="A1410">
        <v>1011</v>
      </c>
      <c r="B1410" t="s">
        <v>350</v>
      </c>
      <c r="C1410" t="s">
        <v>564</v>
      </c>
      <c r="D1410" t="s">
        <v>669</v>
      </c>
      <c r="E1410" s="4">
        <v>33679.018929324891</v>
      </c>
    </row>
    <row r="1411" spans="1:5" x14ac:dyDescent="0.3">
      <c r="A1411">
        <v>1011</v>
      </c>
      <c r="B1411" t="s">
        <v>350</v>
      </c>
      <c r="C1411" t="s">
        <v>564</v>
      </c>
      <c r="D1411" t="s">
        <v>669</v>
      </c>
      <c r="E1411" s="4">
        <v>33679.018929324891</v>
      </c>
    </row>
    <row r="1412" spans="1:5" x14ac:dyDescent="0.3">
      <c r="A1412">
        <v>1011</v>
      </c>
      <c r="B1412" t="s">
        <v>350</v>
      </c>
      <c r="C1412" t="s">
        <v>564</v>
      </c>
      <c r="D1412" t="s">
        <v>670</v>
      </c>
      <c r="E1412" s="4">
        <v>56351.822522269104</v>
      </c>
    </row>
    <row r="1413" spans="1:5" x14ac:dyDescent="0.3">
      <c r="A1413">
        <v>1011</v>
      </c>
      <c r="B1413" t="s">
        <v>350</v>
      </c>
      <c r="C1413" t="s">
        <v>564</v>
      </c>
      <c r="D1413" t="s">
        <v>670</v>
      </c>
      <c r="E1413" s="4">
        <v>56351.822522269104</v>
      </c>
    </row>
    <row r="1414" spans="1:5" x14ac:dyDescent="0.3">
      <c r="A1414">
        <v>1011</v>
      </c>
      <c r="B1414" t="s">
        <v>350</v>
      </c>
      <c r="C1414" t="s">
        <v>564</v>
      </c>
      <c r="D1414" t="s">
        <v>670</v>
      </c>
      <c r="E1414" s="4">
        <v>56351.822522269104</v>
      </c>
    </row>
    <row r="1415" spans="1:5" x14ac:dyDescent="0.3">
      <c r="A1415">
        <v>1809</v>
      </c>
      <c r="B1415" t="s">
        <v>350</v>
      </c>
      <c r="C1415" t="s">
        <v>630</v>
      </c>
      <c r="D1415" t="s">
        <v>668</v>
      </c>
      <c r="E1415" s="4">
        <v>259727.07525420317</v>
      </c>
    </row>
    <row r="1416" spans="1:5" x14ac:dyDescent="0.3">
      <c r="A1416">
        <v>1809</v>
      </c>
      <c r="B1416" t="s">
        <v>350</v>
      </c>
      <c r="C1416" t="s">
        <v>630</v>
      </c>
      <c r="D1416" t="s">
        <v>668</v>
      </c>
      <c r="E1416" s="4">
        <v>259727.07525420317</v>
      </c>
    </row>
    <row r="1417" spans="1:5" x14ac:dyDescent="0.3">
      <c r="A1417">
        <v>1809</v>
      </c>
      <c r="B1417" t="s">
        <v>350</v>
      </c>
      <c r="C1417" t="s">
        <v>630</v>
      </c>
      <c r="D1417" t="s">
        <v>668</v>
      </c>
      <c r="E1417" s="4">
        <v>259727.07525420317</v>
      </c>
    </row>
    <row r="1418" spans="1:5" x14ac:dyDescent="0.3">
      <c r="A1418">
        <v>1809</v>
      </c>
      <c r="B1418" t="s">
        <v>350</v>
      </c>
      <c r="C1418" t="s">
        <v>630</v>
      </c>
      <c r="D1418" t="s">
        <v>669</v>
      </c>
      <c r="E1418" s="4">
        <v>47901.471710460086</v>
      </c>
    </row>
    <row r="1419" spans="1:5" x14ac:dyDescent="0.3">
      <c r="A1419">
        <v>1809</v>
      </c>
      <c r="B1419" t="s">
        <v>350</v>
      </c>
      <c r="C1419" t="s">
        <v>630</v>
      </c>
      <c r="D1419" t="s">
        <v>669</v>
      </c>
      <c r="E1419" s="4">
        <v>47901.471710460086</v>
      </c>
    </row>
    <row r="1420" spans="1:5" x14ac:dyDescent="0.3">
      <c r="A1420">
        <v>1809</v>
      </c>
      <c r="B1420" t="s">
        <v>350</v>
      </c>
      <c r="C1420" t="s">
        <v>630</v>
      </c>
      <c r="D1420" t="s">
        <v>669</v>
      </c>
      <c r="E1420" s="4">
        <v>47901.471710460086</v>
      </c>
    </row>
    <row r="1421" spans="1:5" x14ac:dyDescent="0.3">
      <c r="A1421">
        <v>1809</v>
      </c>
      <c r="B1421" t="s">
        <v>350</v>
      </c>
      <c r="C1421" t="s">
        <v>630</v>
      </c>
      <c r="D1421" t="s">
        <v>670</v>
      </c>
      <c r="E1421" s="4">
        <v>33940.238749622469</v>
      </c>
    </row>
    <row r="1422" spans="1:5" x14ac:dyDescent="0.3">
      <c r="A1422">
        <v>1809</v>
      </c>
      <c r="B1422" t="s">
        <v>350</v>
      </c>
      <c r="C1422" t="s">
        <v>630</v>
      </c>
      <c r="D1422" t="s">
        <v>670</v>
      </c>
      <c r="E1422" s="4">
        <v>33940.238749622469</v>
      </c>
    </row>
    <row r="1423" spans="1:5" x14ac:dyDescent="0.3">
      <c r="A1423">
        <v>1809</v>
      </c>
      <c r="B1423" t="s">
        <v>350</v>
      </c>
      <c r="C1423" t="s">
        <v>630</v>
      </c>
      <c r="D1423" t="s">
        <v>670</v>
      </c>
      <c r="E1423" s="4">
        <v>33940.238749622469</v>
      </c>
    </row>
    <row r="1424" spans="1:5" x14ac:dyDescent="0.3">
      <c r="A1424">
        <v>1212</v>
      </c>
      <c r="B1424" t="s">
        <v>350</v>
      </c>
      <c r="C1424" t="s">
        <v>405</v>
      </c>
      <c r="D1424" t="s">
        <v>668</v>
      </c>
      <c r="E1424" s="4">
        <v>217159.82521978024</v>
      </c>
    </row>
    <row r="1425" spans="1:5" x14ac:dyDescent="0.3">
      <c r="A1425">
        <v>1212</v>
      </c>
      <c r="B1425" t="s">
        <v>350</v>
      </c>
      <c r="C1425" t="s">
        <v>405</v>
      </c>
      <c r="D1425" t="s">
        <v>668</v>
      </c>
      <c r="E1425" s="4">
        <v>217159.82521978024</v>
      </c>
    </row>
    <row r="1426" spans="1:5" x14ac:dyDescent="0.3">
      <c r="A1426">
        <v>1212</v>
      </c>
      <c r="B1426" t="s">
        <v>350</v>
      </c>
      <c r="C1426" t="s">
        <v>405</v>
      </c>
      <c r="D1426" t="s">
        <v>668</v>
      </c>
      <c r="E1426" s="4">
        <v>217159.82521978024</v>
      </c>
    </row>
    <row r="1427" spans="1:5" x14ac:dyDescent="0.3">
      <c r="A1427">
        <v>1212</v>
      </c>
      <c r="B1427" t="s">
        <v>350</v>
      </c>
      <c r="C1427" t="s">
        <v>405</v>
      </c>
      <c r="D1427" t="s">
        <v>669</v>
      </c>
      <c r="E1427" s="4">
        <v>47744.358736263741</v>
      </c>
    </row>
    <row r="1428" spans="1:5" x14ac:dyDescent="0.3">
      <c r="A1428">
        <v>1212</v>
      </c>
      <c r="B1428" t="s">
        <v>350</v>
      </c>
      <c r="C1428" t="s">
        <v>405</v>
      </c>
      <c r="D1428" t="s">
        <v>669</v>
      </c>
      <c r="E1428" s="4">
        <v>47744.358736263741</v>
      </c>
    </row>
    <row r="1429" spans="1:5" x14ac:dyDescent="0.3">
      <c r="A1429">
        <v>1212</v>
      </c>
      <c r="B1429" t="s">
        <v>350</v>
      </c>
      <c r="C1429" t="s">
        <v>405</v>
      </c>
      <c r="D1429" t="s">
        <v>669</v>
      </c>
      <c r="E1429" s="4">
        <v>47744.358736263741</v>
      </c>
    </row>
    <row r="1430" spans="1:5" x14ac:dyDescent="0.3">
      <c r="A1430">
        <v>1212</v>
      </c>
      <c r="B1430" t="s">
        <v>350</v>
      </c>
      <c r="C1430" t="s">
        <v>405</v>
      </c>
      <c r="D1430" t="s">
        <v>670</v>
      </c>
      <c r="E1430" s="4">
        <v>15401.406043956045</v>
      </c>
    </row>
    <row r="1431" spans="1:5" x14ac:dyDescent="0.3">
      <c r="A1431">
        <v>1212</v>
      </c>
      <c r="B1431" t="s">
        <v>350</v>
      </c>
      <c r="C1431" t="s">
        <v>405</v>
      </c>
      <c r="D1431" t="s">
        <v>670</v>
      </c>
      <c r="E1431" s="4">
        <v>15401.406043956045</v>
      </c>
    </row>
    <row r="1432" spans="1:5" x14ac:dyDescent="0.3">
      <c r="A1432">
        <v>1212</v>
      </c>
      <c r="B1432" t="s">
        <v>350</v>
      </c>
      <c r="C1432" t="s">
        <v>405</v>
      </c>
      <c r="D1432" t="s">
        <v>670</v>
      </c>
      <c r="E1432" s="4">
        <v>15401.406043956045</v>
      </c>
    </row>
    <row r="1433" spans="1:5" x14ac:dyDescent="0.3">
      <c r="A1433">
        <v>1012</v>
      </c>
      <c r="B1433" t="s">
        <v>350</v>
      </c>
      <c r="C1433" t="s">
        <v>565</v>
      </c>
      <c r="D1433" t="s">
        <v>668</v>
      </c>
      <c r="E1433" s="4">
        <v>257513.34153765376</v>
      </c>
    </row>
    <row r="1434" spans="1:5" x14ac:dyDescent="0.3">
      <c r="A1434">
        <v>1012</v>
      </c>
      <c r="B1434" t="s">
        <v>350</v>
      </c>
      <c r="C1434" t="s">
        <v>565</v>
      </c>
      <c r="D1434" t="s">
        <v>668</v>
      </c>
      <c r="E1434" s="4">
        <v>257513.34153765376</v>
      </c>
    </row>
    <row r="1435" spans="1:5" x14ac:dyDescent="0.3">
      <c r="A1435">
        <v>1012</v>
      </c>
      <c r="B1435" t="s">
        <v>350</v>
      </c>
      <c r="C1435" t="s">
        <v>565</v>
      </c>
      <c r="D1435" t="s">
        <v>668</v>
      </c>
      <c r="E1435" s="4">
        <v>257513.34153765376</v>
      </c>
    </row>
    <row r="1436" spans="1:5" x14ac:dyDescent="0.3">
      <c r="A1436">
        <v>1012</v>
      </c>
      <c r="B1436" t="s">
        <v>350</v>
      </c>
      <c r="C1436" t="s">
        <v>565</v>
      </c>
      <c r="D1436" t="s">
        <v>669</v>
      </c>
      <c r="E1436" s="4">
        <v>37471.853856135611</v>
      </c>
    </row>
    <row r="1437" spans="1:5" x14ac:dyDescent="0.3">
      <c r="A1437">
        <v>1012</v>
      </c>
      <c r="B1437" t="s">
        <v>350</v>
      </c>
      <c r="C1437" t="s">
        <v>565</v>
      </c>
      <c r="D1437" t="s">
        <v>669</v>
      </c>
      <c r="E1437" s="4">
        <v>37471.853856135611</v>
      </c>
    </row>
    <row r="1438" spans="1:5" x14ac:dyDescent="0.3">
      <c r="A1438">
        <v>1012</v>
      </c>
      <c r="B1438" t="s">
        <v>350</v>
      </c>
      <c r="C1438" t="s">
        <v>565</v>
      </c>
      <c r="D1438" t="s">
        <v>669</v>
      </c>
      <c r="E1438" s="4">
        <v>37471.853856135611</v>
      </c>
    </row>
    <row r="1439" spans="1:5" x14ac:dyDescent="0.3">
      <c r="A1439">
        <v>1012</v>
      </c>
      <c r="B1439" t="s">
        <v>350</v>
      </c>
      <c r="C1439" t="s">
        <v>565</v>
      </c>
      <c r="D1439" t="s">
        <v>670</v>
      </c>
      <c r="E1439" s="4">
        <v>18031.568772877286</v>
      </c>
    </row>
    <row r="1440" spans="1:5" x14ac:dyDescent="0.3">
      <c r="A1440">
        <v>1012</v>
      </c>
      <c r="B1440" t="s">
        <v>350</v>
      </c>
      <c r="C1440" t="s">
        <v>565</v>
      </c>
      <c r="D1440" t="s">
        <v>670</v>
      </c>
      <c r="E1440" s="4">
        <v>18031.568772877286</v>
      </c>
    </row>
    <row r="1441" spans="1:5" x14ac:dyDescent="0.3">
      <c r="A1441">
        <v>1012</v>
      </c>
      <c r="B1441" t="s">
        <v>350</v>
      </c>
      <c r="C1441" t="s">
        <v>565</v>
      </c>
      <c r="D1441" t="s">
        <v>670</v>
      </c>
      <c r="E1441" s="4">
        <v>18031.568772877286</v>
      </c>
    </row>
    <row r="1442" spans="1:5" x14ac:dyDescent="0.3">
      <c r="A1442">
        <v>211</v>
      </c>
      <c r="B1442" t="s">
        <v>350</v>
      </c>
      <c r="C1442" t="s">
        <v>374</v>
      </c>
      <c r="D1442" t="s">
        <v>668</v>
      </c>
      <c r="E1442" s="4">
        <v>638176.93904927128</v>
      </c>
    </row>
    <row r="1443" spans="1:5" x14ac:dyDescent="0.3">
      <c r="A1443">
        <v>211</v>
      </c>
      <c r="B1443" t="s">
        <v>350</v>
      </c>
      <c r="C1443" t="s">
        <v>374</v>
      </c>
      <c r="D1443" t="s">
        <v>668</v>
      </c>
      <c r="E1443" s="4">
        <v>638176.93904927128</v>
      </c>
    </row>
    <row r="1444" spans="1:5" x14ac:dyDescent="0.3">
      <c r="A1444">
        <v>211</v>
      </c>
      <c r="B1444" t="s">
        <v>350</v>
      </c>
      <c r="C1444" t="s">
        <v>374</v>
      </c>
      <c r="D1444" t="s">
        <v>668</v>
      </c>
      <c r="E1444" s="4">
        <v>638176.93904927128</v>
      </c>
    </row>
    <row r="1445" spans="1:5" x14ac:dyDescent="0.3">
      <c r="A1445">
        <v>211</v>
      </c>
      <c r="B1445" t="s">
        <v>350</v>
      </c>
      <c r="C1445" t="s">
        <v>374</v>
      </c>
      <c r="D1445" t="s">
        <v>669</v>
      </c>
      <c r="E1445" s="4">
        <v>140712.29014920193</v>
      </c>
    </row>
    <row r="1446" spans="1:5" x14ac:dyDescent="0.3">
      <c r="A1446">
        <v>211</v>
      </c>
      <c r="B1446" t="s">
        <v>350</v>
      </c>
      <c r="C1446" t="s">
        <v>374</v>
      </c>
      <c r="D1446" t="s">
        <v>669</v>
      </c>
      <c r="E1446" s="4">
        <v>140712.29014920193</v>
      </c>
    </row>
    <row r="1447" spans="1:5" x14ac:dyDescent="0.3">
      <c r="A1447">
        <v>211</v>
      </c>
      <c r="B1447" t="s">
        <v>350</v>
      </c>
      <c r="C1447" t="s">
        <v>374</v>
      </c>
      <c r="D1447" t="s">
        <v>669</v>
      </c>
      <c r="E1447" s="4">
        <v>140712.29014920193</v>
      </c>
    </row>
    <row r="1448" spans="1:5" x14ac:dyDescent="0.3">
      <c r="A1448">
        <v>211</v>
      </c>
      <c r="B1448" t="s">
        <v>350</v>
      </c>
      <c r="C1448" t="s">
        <v>374</v>
      </c>
      <c r="D1448" t="s">
        <v>670</v>
      </c>
      <c r="E1448" s="4">
        <v>89489.400801526717</v>
      </c>
    </row>
    <row r="1449" spans="1:5" x14ac:dyDescent="0.3">
      <c r="A1449">
        <v>211</v>
      </c>
      <c r="B1449" t="s">
        <v>350</v>
      </c>
      <c r="C1449" t="s">
        <v>374</v>
      </c>
      <c r="D1449" t="s">
        <v>670</v>
      </c>
      <c r="E1449" s="4">
        <v>89489.400801526717</v>
      </c>
    </row>
    <row r="1450" spans="1:5" x14ac:dyDescent="0.3">
      <c r="A1450">
        <v>211</v>
      </c>
      <c r="B1450" t="s">
        <v>350</v>
      </c>
      <c r="C1450" t="s">
        <v>374</v>
      </c>
      <c r="D1450" t="s">
        <v>670</v>
      </c>
      <c r="E1450" s="4">
        <v>89489.400801526717</v>
      </c>
    </row>
    <row r="1451" spans="1:5" x14ac:dyDescent="0.3">
      <c r="A1451">
        <v>1116</v>
      </c>
      <c r="B1451" t="s">
        <v>350</v>
      </c>
      <c r="C1451" t="s">
        <v>438</v>
      </c>
      <c r="D1451" t="s">
        <v>668</v>
      </c>
      <c r="E1451" s="4">
        <v>348131.88942146918</v>
      </c>
    </row>
    <row r="1452" spans="1:5" x14ac:dyDescent="0.3">
      <c r="A1452">
        <v>1116</v>
      </c>
      <c r="B1452" t="s">
        <v>350</v>
      </c>
      <c r="C1452" t="s">
        <v>438</v>
      </c>
      <c r="D1452" t="s">
        <v>668</v>
      </c>
      <c r="E1452" s="4">
        <v>348131.88942146918</v>
      </c>
    </row>
    <row r="1453" spans="1:5" x14ac:dyDescent="0.3">
      <c r="A1453">
        <v>1116</v>
      </c>
      <c r="B1453" t="s">
        <v>350</v>
      </c>
      <c r="C1453" t="s">
        <v>438</v>
      </c>
      <c r="D1453" t="s">
        <v>668</v>
      </c>
      <c r="E1453" s="4">
        <v>348131.88942146918</v>
      </c>
    </row>
    <row r="1454" spans="1:5" x14ac:dyDescent="0.3">
      <c r="A1454">
        <v>1116</v>
      </c>
      <c r="B1454" t="s">
        <v>350</v>
      </c>
      <c r="C1454" t="s">
        <v>438</v>
      </c>
      <c r="D1454" t="s">
        <v>669</v>
      </c>
      <c r="E1454" s="4">
        <v>72826.517110689994</v>
      </c>
    </row>
    <row r="1455" spans="1:5" x14ac:dyDescent="0.3">
      <c r="A1455">
        <v>1116</v>
      </c>
      <c r="B1455" t="s">
        <v>350</v>
      </c>
      <c r="C1455" t="s">
        <v>438</v>
      </c>
      <c r="D1455" t="s">
        <v>669</v>
      </c>
      <c r="E1455" s="4">
        <v>72826.517110689994</v>
      </c>
    </row>
    <row r="1456" spans="1:5" x14ac:dyDescent="0.3">
      <c r="A1456">
        <v>1116</v>
      </c>
      <c r="B1456" t="s">
        <v>350</v>
      </c>
      <c r="C1456" t="s">
        <v>438</v>
      </c>
      <c r="D1456" t="s">
        <v>669</v>
      </c>
      <c r="E1456" s="4">
        <v>72826.517110689994</v>
      </c>
    </row>
    <row r="1457" spans="1:5" x14ac:dyDescent="0.3">
      <c r="A1457">
        <v>1116</v>
      </c>
      <c r="B1457" t="s">
        <v>350</v>
      </c>
      <c r="C1457" t="s">
        <v>438</v>
      </c>
      <c r="D1457" t="s">
        <v>670</v>
      </c>
      <c r="E1457" s="4">
        <v>20031.593467840819</v>
      </c>
    </row>
    <row r="1458" spans="1:5" x14ac:dyDescent="0.3">
      <c r="A1458">
        <v>1116</v>
      </c>
      <c r="B1458" t="s">
        <v>350</v>
      </c>
      <c r="C1458" t="s">
        <v>438</v>
      </c>
      <c r="D1458" t="s">
        <v>670</v>
      </c>
      <c r="E1458" s="4">
        <v>20031.593467840819</v>
      </c>
    </row>
    <row r="1459" spans="1:5" x14ac:dyDescent="0.3">
      <c r="A1459">
        <v>1116</v>
      </c>
      <c r="B1459" t="s">
        <v>350</v>
      </c>
      <c r="C1459" t="s">
        <v>438</v>
      </c>
      <c r="D1459" t="s">
        <v>670</v>
      </c>
      <c r="E1459" s="4">
        <v>20031.593467840819</v>
      </c>
    </row>
    <row r="1460" spans="1:5" x14ac:dyDescent="0.3">
      <c r="A1460">
        <v>1110</v>
      </c>
      <c r="B1460" t="s">
        <v>350</v>
      </c>
      <c r="C1460" t="s">
        <v>439</v>
      </c>
      <c r="D1460" t="s">
        <v>668</v>
      </c>
      <c r="E1460" s="4">
        <v>381131.21743988473</v>
      </c>
    </row>
    <row r="1461" spans="1:5" x14ac:dyDescent="0.3">
      <c r="A1461">
        <v>1110</v>
      </c>
      <c r="B1461" t="s">
        <v>350</v>
      </c>
      <c r="C1461" t="s">
        <v>439</v>
      </c>
      <c r="D1461" t="s">
        <v>668</v>
      </c>
      <c r="E1461" s="4">
        <v>381131.21743988473</v>
      </c>
    </row>
    <row r="1462" spans="1:5" x14ac:dyDescent="0.3">
      <c r="A1462">
        <v>1110</v>
      </c>
      <c r="B1462" t="s">
        <v>350</v>
      </c>
      <c r="C1462" t="s">
        <v>439</v>
      </c>
      <c r="D1462" t="s">
        <v>668</v>
      </c>
      <c r="E1462" s="4">
        <v>381131.21743988473</v>
      </c>
    </row>
    <row r="1463" spans="1:5" x14ac:dyDescent="0.3">
      <c r="A1463">
        <v>1110</v>
      </c>
      <c r="B1463" t="s">
        <v>350</v>
      </c>
      <c r="C1463" t="s">
        <v>439</v>
      </c>
      <c r="D1463" t="s">
        <v>669</v>
      </c>
      <c r="E1463" s="4">
        <v>112023.49490461049</v>
      </c>
    </row>
    <row r="1464" spans="1:5" x14ac:dyDescent="0.3">
      <c r="A1464">
        <v>1110</v>
      </c>
      <c r="B1464" t="s">
        <v>350</v>
      </c>
      <c r="C1464" t="s">
        <v>439</v>
      </c>
      <c r="D1464" t="s">
        <v>669</v>
      </c>
      <c r="E1464" s="4">
        <v>112023.49490461049</v>
      </c>
    </row>
    <row r="1465" spans="1:5" x14ac:dyDescent="0.3">
      <c r="A1465">
        <v>1110</v>
      </c>
      <c r="B1465" t="s">
        <v>350</v>
      </c>
      <c r="C1465" t="s">
        <v>439</v>
      </c>
      <c r="D1465" t="s">
        <v>669</v>
      </c>
      <c r="E1465" s="4">
        <v>112023.49490461049</v>
      </c>
    </row>
    <row r="1466" spans="1:5" x14ac:dyDescent="0.3">
      <c r="A1466">
        <v>1110</v>
      </c>
      <c r="B1466" t="s">
        <v>350</v>
      </c>
      <c r="C1466" t="s">
        <v>439</v>
      </c>
      <c r="D1466" t="s">
        <v>670</v>
      </c>
      <c r="E1466" s="4">
        <v>23056.117655504768</v>
      </c>
    </row>
    <row r="1467" spans="1:5" x14ac:dyDescent="0.3">
      <c r="A1467">
        <v>1110</v>
      </c>
      <c r="B1467" t="s">
        <v>350</v>
      </c>
      <c r="C1467" t="s">
        <v>439</v>
      </c>
      <c r="D1467" t="s">
        <v>670</v>
      </c>
      <c r="E1467" s="4">
        <v>23056.117655504768</v>
      </c>
    </row>
    <row r="1468" spans="1:5" x14ac:dyDescent="0.3">
      <c r="A1468">
        <v>1110</v>
      </c>
      <c r="B1468" t="s">
        <v>350</v>
      </c>
      <c r="C1468" t="s">
        <v>439</v>
      </c>
      <c r="D1468" t="s">
        <v>670</v>
      </c>
      <c r="E1468" s="4">
        <v>23056.117655504768</v>
      </c>
    </row>
    <row r="1469" spans="1:5" x14ac:dyDescent="0.3">
      <c r="A1469">
        <v>506</v>
      </c>
      <c r="B1469" t="s">
        <v>350</v>
      </c>
      <c r="C1469" t="s">
        <v>488</v>
      </c>
      <c r="D1469" t="s">
        <v>668</v>
      </c>
      <c r="E1469" s="4">
        <v>252209.96441071428</v>
      </c>
    </row>
    <row r="1470" spans="1:5" x14ac:dyDescent="0.3">
      <c r="A1470">
        <v>506</v>
      </c>
      <c r="B1470" t="s">
        <v>350</v>
      </c>
      <c r="C1470" t="s">
        <v>488</v>
      </c>
      <c r="D1470" t="s">
        <v>668</v>
      </c>
      <c r="E1470" s="4">
        <v>252209.96441071428</v>
      </c>
    </row>
    <row r="1471" spans="1:5" x14ac:dyDescent="0.3">
      <c r="A1471">
        <v>506</v>
      </c>
      <c r="B1471" t="s">
        <v>350</v>
      </c>
      <c r="C1471" t="s">
        <v>488</v>
      </c>
      <c r="D1471" t="s">
        <v>668</v>
      </c>
      <c r="E1471" s="4">
        <v>252209.96441071428</v>
      </c>
    </row>
    <row r="1472" spans="1:5" x14ac:dyDescent="0.3">
      <c r="A1472">
        <v>506</v>
      </c>
      <c r="B1472" t="s">
        <v>350</v>
      </c>
      <c r="C1472" t="s">
        <v>488</v>
      </c>
      <c r="D1472" t="s">
        <v>669</v>
      </c>
      <c r="E1472" s="4">
        <v>81869.203107142865</v>
      </c>
    </row>
    <row r="1473" spans="1:5" x14ac:dyDescent="0.3">
      <c r="A1473">
        <v>506</v>
      </c>
      <c r="B1473" t="s">
        <v>350</v>
      </c>
      <c r="C1473" t="s">
        <v>488</v>
      </c>
      <c r="D1473" t="s">
        <v>669</v>
      </c>
      <c r="E1473" s="4">
        <v>81869.203107142865</v>
      </c>
    </row>
    <row r="1474" spans="1:5" x14ac:dyDescent="0.3">
      <c r="A1474">
        <v>506</v>
      </c>
      <c r="B1474" t="s">
        <v>350</v>
      </c>
      <c r="C1474" t="s">
        <v>488</v>
      </c>
      <c r="D1474" t="s">
        <v>669</v>
      </c>
      <c r="E1474" s="4">
        <v>81869.203107142865</v>
      </c>
    </row>
    <row r="1475" spans="1:5" x14ac:dyDescent="0.3">
      <c r="A1475">
        <v>506</v>
      </c>
      <c r="B1475" t="s">
        <v>350</v>
      </c>
      <c r="C1475" t="s">
        <v>488</v>
      </c>
      <c r="D1475" t="s">
        <v>670</v>
      </c>
      <c r="E1475" s="4">
        <v>35652.717482142856</v>
      </c>
    </row>
    <row r="1476" spans="1:5" x14ac:dyDescent="0.3">
      <c r="A1476">
        <v>506</v>
      </c>
      <c r="B1476" t="s">
        <v>350</v>
      </c>
      <c r="C1476" t="s">
        <v>488</v>
      </c>
      <c r="D1476" t="s">
        <v>670</v>
      </c>
      <c r="E1476" s="4">
        <v>35652.717482142856</v>
      </c>
    </row>
    <row r="1477" spans="1:5" x14ac:dyDescent="0.3">
      <c r="A1477">
        <v>506</v>
      </c>
      <c r="B1477" t="s">
        <v>350</v>
      </c>
      <c r="C1477" t="s">
        <v>488</v>
      </c>
      <c r="D1477" t="s">
        <v>670</v>
      </c>
      <c r="E1477" s="4">
        <v>35652.717482142856</v>
      </c>
    </row>
    <row r="1478" spans="1:5" x14ac:dyDescent="0.3">
      <c r="A1478">
        <v>810</v>
      </c>
      <c r="B1478" t="s">
        <v>350</v>
      </c>
      <c r="C1478" t="s">
        <v>386</v>
      </c>
      <c r="D1478" t="s">
        <v>668</v>
      </c>
      <c r="E1478" s="4">
        <v>0</v>
      </c>
    </row>
    <row r="1479" spans="1:5" x14ac:dyDescent="0.3">
      <c r="A1479">
        <v>810</v>
      </c>
      <c r="B1479" t="s">
        <v>350</v>
      </c>
      <c r="C1479" t="s">
        <v>386</v>
      </c>
      <c r="D1479" t="s">
        <v>668</v>
      </c>
      <c r="E1479" s="4">
        <v>0</v>
      </c>
    </row>
    <row r="1480" spans="1:5" x14ac:dyDescent="0.3">
      <c r="A1480">
        <v>810</v>
      </c>
      <c r="B1480" t="s">
        <v>350</v>
      </c>
      <c r="C1480" t="s">
        <v>386</v>
      </c>
      <c r="D1480" t="s">
        <v>668</v>
      </c>
      <c r="E1480" s="4">
        <v>0</v>
      </c>
    </row>
    <row r="1481" spans="1:5" x14ac:dyDescent="0.3">
      <c r="A1481">
        <v>810</v>
      </c>
      <c r="B1481" t="s">
        <v>350</v>
      </c>
      <c r="C1481" t="s">
        <v>386</v>
      </c>
      <c r="D1481" t="s">
        <v>669</v>
      </c>
      <c r="E1481" s="4">
        <v>0</v>
      </c>
    </row>
    <row r="1482" spans="1:5" x14ac:dyDescent="0.3">
      <c r="A1482">
        <v>810</v>
      </c>
      <c r="B1482" t="s">
        <v>350</v>
      </c>
      <c r="C1482" t="s">
        <v>386</v>
      </c>
      <c r="D1482" t="s">
        <v>669</v>
      </c>
      <c r="E1482" s="4">
        <v>0</v>
      </c>
    </row>
    <row r="1483" spans="1:5" x14ac:dyDescent="0.3">
      <c r="A1483">
        <v>810</v>
      </c>
      <c r="B1483" t="s">
        <v>350</v>
      </c>
      <c r="C1483" t="s">
        <v>386</v>
      </c>
      <c r="D1483" t="s">
        <v>669</v>
      </c>
      <c r="E1483" s="4">
        <v>0</v>
      </c>
    </row>
    <row r="1484" spans="1:5" x14ac:dyDescent="0.3">
      <c r="A1484">
        <v>810</v>
      </c>
      <c r="B1484" t="s">
        <v>350</v>
      </c>
      <c r="C1484" t="s">
        <v>386</v>
      </c>
      <c r="D1484" t="s">
        <v>670</v>
      </c>
      <c r="E1484" s="4">
        <v>0</v>
      </c>
    </row>
    <row r="1485" spans="1:5" x14ac:dyDescent="0.3">
      <c r="A1485">
        <v>810</v>
      </c>
      <c r="B1485" t="s">
        <v>350</v>
      </c>
      <c r="C1485" t="s">
        <v>386</v>
      </c>
      <c r="D1485" t="s">
        <v>670</v>
      </c>
      <c r="E1485" s="4">
        <v>0</v>
      </c>
    </row>
    <row r="1486" spans="1:5" x14ac:dyDescent="0.3">
      <c r="A1486">
        <v>810</v>
      </c>
      <c r="B1486" t="s">
        <v>350</v>
      </c>
      <c r="C1486" t="s">
        <v>386</v>
      </c>
      <c r="D1486" t="s">
        <v>670</v>
      </c>
      <c r="E1486" s="4">
        <v>0</v>
      </c>
    </row>
    <row r="1487" spans="1:5" x14ac:dyDescent="0.3">
      <c r="A1487">
        <v>113</v>
      </c>
      <c r="B1487" t="s">
        <v>350</v>
      </c>
      <c r="C1487" t="s">
        <v>452</v>
      </c>
      <c r="D1487" t="s">
        <v>668</v>
      </c>
      <c r="E1487" s="4">
        <v>287944.07866570359</v>
      </c>
    </row>
    <row r="1488" spans="1:5" x14ac:dyDescent="0.3">
      <c r="A1488">
        <v>113</v>
      </c>
      <c r="B1488" t="s">
        <v>350</v>
      </c>
      <c r="C1488" t="s">
        <v>452</v>
      </c>
      <c r="D1488" t="s">
        <v>668</v>
      </c>
      <c r="E1488" s="4">
        <v>287944.07866570359</v>
      </c>
    </row>
    <row r="1489" spans="1:5" x14ac:dyDescent="0.3">
      <c r="A1489">
        <v>113</v>
      </c>
      <c r="B1489" t="s">
        <v>350</v>
      </c>
      <c r="C1489" t="s">
        <v>452</v>
      </c>
      <c r="D1489" t="s">
        <v>668</v>
      </c>
      <c r="E1489" s="4">
        <v>287944.07866570359</v>
      </c>
    </row>
    <row r="1490" spans="1:5" x14ac:dyDescent="0.3">
      <c r="A1490">
        <v>113</v>
      </c>
      <c r="B1490" t="s">
        <v>350</v>
      </c>
      <c r="C1490" t="s">
        <v>452</v>
      </c>
      <c r="D1490" t="s">
        <v>669</v>
      </c>
      <c r="E1490" s="4">
        <v>56055.061604547249</v>
      </c>
    </row>
    <row r="1491" spans="1:5" x14ac:dyDescent="0.3">
      <c r="A1491">
        <v>113</v>
      </c>
      <c r="B1491" t="s">
        <v>350</v>
      </c>
      <c r="C1491" t="s">
        <v>452</v>
      </c>
      <c r="D1491" t="s">
        <v>669</v>
      </c>
      <c r="E1491" s="4">
        <v>56055.061604547249</v>
      </c>
    </row>
    <row r="1492" spans="1:5" x14ac:dyDescent="0.3">
      <c r="A1492">
        <v>113</v>
      </c>
      <c r="B1492" t="s">
        <v>350</v>
      </c>
      <c r="C1492" t="s">
        <v>452</v>
      </c>
      <c r="D1492" t="s">
        <v>669</v>
      </c>
      <c r="E1492" s="4">
        <v>56055.061604547249</v>
      </c>
    </row>
    <row r="1493" spans="1:5" x14ac:dyDescent="0.3">
      <c r="A1493">
        <v>113</v>
      </c>
      <c r="B1493" t="s">
        <v>350</v>
      </c>
      <c r="C1493" t="s">
        <v>452</v>
      </c>
      <c r="D1493" t="s">
        <v>670</v>
      </c>
      <c r="E1493" s="4">
        <v>55020.386200337365</v>
      </c>
    </row>
    <row r="1494" spans="1:5" x14ac:dyDescent="0.3">
      <c r="A1494">
        <v>113</v>
      </c>
      <c r="B1494" t="s">
        <v>350</v>
      </c>
      <c r="C1494" t="s">
        <v>452</v>
      </c>
      <c r="D1494" t="s">
        <v>670</v>
      </c>
      <c r="E1494" s="4">
        <v>55020.386200337365</v>
      </c>
    </row>
    <row r="1495" spans="1:5" x14ac:dyDescent="0.3">
      <c r="A1495">
        <v>113</v>
      </c>
      <c r="B1495" t="s">
        <v>350</v>
      </c>
      <c r="C1495" t="s">
        <v>452</v>
      </c>
      <c r="D1495" t="s">
        <v>670</v>
      </c>
      <c r="E1495" s="4">
        <v>55020.386200337365</v>
      </c>
    </row>
    <row r="1496" spans="1:5" x14ac:dyDescent="0.3">
      <c r="A1496">
        <v>1810</v>
      </c>
      <c r="B1496" t="s">
        <v>350</v>
      </c>
      <c r="C1496" t="s">
        <v>631</v>
      </c>
      <c r="D1496" t="s">
        <v>668</v>
      </c>
      <c r="E1496" s="4">
        <v>262822.87846586911</v>
      </c>
    </row>
    <row r="1497" spans="1:5" x14ac:dyDescent="0.3">
      <c r="A1497">
        <v>1810</v>
      </c>
      <c r="B1497" t="s">
        <v>350</v>
      </c>
      <c r="C1497" t="s">
        <v>631</v>
      </c>
      <c r="D1497" t="s">
        <v>668</v>
      </c>
      <c r="E1497" s="4">
        <v>262822.87846586911</v>
      </c>
    </row>
    <row r="1498" spans="1:5" x14ac:dyDescent="0.3">
      <c r="A1498">
        <v>1810</v>
      </c>
      <c r="B1498" t="s">
        <v>350</v>
      </c>
      <c r="C1498" t="s">
        <v>631</v>
      </c>
      <c r="D1498" t="s">
        <v>668</v>
      </c>
      <c r="E1498" s="4">
        <v>262822.87846586911</v>
      </c>
    </row>
    <row r="1499" spans="1:5" x14ac:dyDescent="0.3">
      <c r="A1499">
        <v>1810</v>
      </c>
      <c r="B1499" t="s">
        <v>350</v>
      </c>
      <c r="C1499" t="s">
        <v>631</v>
      </c>
      <c r="D1499" t="s">
        <v>669</v>
      </c>
      <c r="E1499" s="4">
        <v>52833.792470091488</v>
      </c>
    </row>
    <row r="1500" spans="1:5" x14ac:dyDescent="0.3">
      <c r="A1500">
        <v>1810</v>
      </c>
      <c r="B1500" t="s">
        <v>350</v>
      </c>
      <c r="C1500" t="s">
        <v>631</v>
      </c>
      <c r="D1500" t="s">
        <v>669</v>
      </c>
      <c r="E1500" s="4">
        <v>52833.792470091488</v>
      </c>
    </row>
    <row r="1501" spans="1:5" x14ac:dyDescent="0.3">
      <c r="A1501">
        <v>1810</v>
      </c>
      <c r="B1501" t="s">
        <v>350</v>
      </c>
      <c r="C1501" t="s">
        <v>631</v>
      </c>
      <c r="D1501" t="s">
        <v>669</v>
      </c>
      <c r="E1501" s="4">
        <v>52833.792470091488</v>
      </c>
    </row>
    <row r="1502" spans="1:5" x14ac:dyDescent="0.3">
      <c r="A1502">
        <v>1810</v>
      </c>
      <c r="B1502" t="s">
        <v>350</v>
      </c>
      <c r="C1502" t="s">
        <v>631</v>
      </c>
      <c r="D1502" t="s">
        <v>670</v>
      </c>
      <c r="E1502" s="4">
        <v>25912.114778325125</v>
      </c>
    </row>
    <row r="1503" spans="1:5" x14ac:dyDescent="0.3">
      <c r="A1503">
        <v>1810</v>
      </c>
      <c r="B1503" t="s">
        <v>350</v>
      </c>
      <c r="C1503" t="s">
        <v>631</v>
      </c>
      <c r="D1503" t="s">
        <v>670</v>
      </c>
      <c r="E1503" s="4">
        <v>25912.114778325125</v>
      </c>
    </row>
    <row r="1504" spans="1:5" x14ac:dyDescent="0.3">
      <c r="A1504">
        <v>1810</v>
      </c>
      <c r="B1504" t="s">
        <v>350</v>
      </c>
      <c r="C1504" t="s">
        <v>631</v>
      </c>
      <c r="D1504" t="s">
        <v>670</v>
      </c>
      <c r="E1504" s="4">
        <v>25912.114778325125</v>
      </c>
    </row>
    <row r="1505" spans="1:5" x14ac:dyDescent="0.3">
      <c r="A1505">
        <v>114</v>
      </c>
      <c r="B1505" t="s">
        <v>350</v>
      </c>
      <c r="C1505" t="s">
        <v>575</v>
      </c>
      <c r="D1505" t="s">
        <v>668</v>
      </c>
      <c r="E1505" s="4">
        <v>203397.55396827671</v>
      </c>
    </row>
    <row r="1506" spans="1:5" x14ac:dyDescent="0.3">
      <c r="A1506">
        <v>114</v>
      </c>
      <c r="B1506" t="s">
        <v>350</v>
      </c>
      <c r="C1506" t="s">
        <v>575</v>
      </c>
      <c r="D1506" t="s">
        <v>668</v>
      </c>
      <c r="E1506" s="4">
        <v>203397.55396827671</v>
      </c>
    </row>
    <row r="1507" spans="1:5" x14ac:dyDescent="0.3">
      <c r="A1507">
        <v>114</v>
      </c>
      <c r="B1507" t="s">
        <v>350</v>
      </c>
      <c r="C1507" t="s">
        <v>575</v>
      </c>
      <c r="D1507" t="s">
        <v>668</v>
      </c>
      <c r="E1507" s="4">
        <v>203397.55396827671</v>
      </c>
    </row>
    <row r="1508" spans="1:5" x14ac:dyDescent="0.3">
      <c r="A1508">
        <v>114</v>
      </c>
      <c r="B1508" t="s">
        <v>350</v>
      </c>
      <c r="C1508" t="s">
        <v>575</v>
      </c>
      <c r="D1508" t="s">
        <v>669</v>
      </c>
      <c r="E1508" s="4">
        <v>38536.314682946046</v>
      </c>
    </row>
    <row r="1509" spans="1:5" x14ac:dyDescent="0.3">
      <c r="A1509">
        <v>114</v>
      </c>
      <c r="B1509" t="s">
        <v>350</v>
      </c>
      <c r="C1509" t="s">
        <v>575</v>
      </c>
      <c r="D1509" t="s">
        <v>669</v>
      </c>
      <c r="E1509" s="4">
        <v>38536.314682946046</v>
      </c>
    </row>
    <row r="1510" spans="1:5" x14ac:dyDescent="0.3">
      <c r="A1510">
        <v>114</v>
      </c>
      <c r="B1510" t="s">
        <v>350</v>
      </c>
      <c r="C1510" t="s">
        <v>575</v>
      </c>
      <c r="D1510" t="s">
        <v>669</v>
      </c>
      <c r="E1510" s="4">
        <v>38536.314682946046</v>
      </c>
    </row>
    <row r="1511" spans="1:5" x14ac:dyDescent="0.3">
      <c r="A1511">
        <v>114</v>
      </c>
      <c r="B1511" t="s">
        <v>350</v>
      </c>
      <c r="C1511" t="s">
        <v>575</v>
      </c>
      <c r="D1511" t="s">
        <v>670</v>
      </c>
      <c r="E1511" s="4">
        <v>19680.310439686349</v>
      </c>
    </row>
    <row r="1512" spans="1:5" x14ac:dyDescent="0.3">
      <c r="A1512">
        <v>114</v>
      </c>
      <c r="B1512" t="s">
        <v>350</v>
      </c>
      <c r="C1512" t="s">
        <v>575</v>
      </c>
      <c r="D1512" t="s">
        <v>670</v>
      </c>
      <c r="E1512" s="4">
        <v>19680.310439686349</v>
      </c>
    </row>
    <row r="1513" spans="1:5" x14ac:dyDescent="0.3">
      <c r="A1513">
        <v>114</v>
      </c>
      <c r="B1513" t="s">
        <v>350</v>
      </c>
      <c r="C1513" t="s">
        <v>575</v>
      </c>
      <c r="D1513" t="s">
        <v>670</v>
      </c>
      <c r="E1513" s="4">
        <v>19680.310439686349</v>
      </c>
    </row>
    <row r="1514" spans="1:5" x14ac:dyDescent="0.3">
      <c r="A1514">
        <v>611</v>
      </c>
      <c r="B1514" t="s">
        <v>350</v>
      </c>
      <c r="C1514" t="s">
        <v>591</v>
      </c>
      <c r="D1514" t="s">
        <v>668</v>
      </c>
      <c r="E1514" s="4">
        <v>237333.93112073714</v>
      </c>
    </row>
    <row r="1515" spans="1:5" x14ac:dyDescent="0.3">
      <c r="A1515">
        <v>611</v>
      </c>
      <c r="B1515" t="s">
        <v>350</v>
      </c>
      <c r="C1515" t="s">
        <v>591</v>
      </c>
      <c r="D1515" t="s">
        <v>668</v>
      </c>
      <c r="E1515" s="4">
        <v>237333.93112073714</v>
      </c>
    </row>
    <row r="1516" spans="1:5" x14ac:dyDescent="0.3">
      <c r="A1516">
        <v>611</v>
      </c>
      <c r="B1516" t="s">
        <v>350</v>
      </c>
      <c r="C1516" t="s">
        <v>591</v>
      </c>
      <c r="D1516" t="s">
        <v>668</v>
      </c>
      <c r="E1516" s="4">
        <v>237333.93112073714</v>
      </c>
    </row>
    <row r="1517" spans="1:5" x14ac:dyDescent="0.3">
      <c r="A1517">
        <v>611</v>
      </c>
      <c r="B1517" t="s">
        <v>350</v>
      </c>
      <c r="C1517" t="s">
        <v>591</v>
      </c>
      <c r="D1517" t="s">
        <v>669</v>
      </c>
      <c r="E1517" s="4">
        <v>51217.481815564119</v>
      </c>
    </row>
    <row r="1518" spans="1:5" x14ac:dyDescent="0.3">
      <c r="A1518">
        <v>611</v>
      </c>
      <c r="B1518" t="s">
        <v>350</v>
      </c>
      <c r="C1518" t="s">
        <v>591</v>
      </c>
      <c r="D1518" t="s">
        <v>669</v>
      </c>
      <c r="E1518" s="4">
        <v>51217.481815564119</v>
      </c>
    </row>
    <row r="1519" spans="1:5" x14ac:dyDescent="0.3">
      <c r="A1519">
        <v>611</v>
      </c>
      <c r="B1519" t="s">
        <v>350</v>
      </c>
      <c r="C1519" t="s">
        <v>591</v>
      </c>
      <c r="D1519" t="s">
        <v>669</v>
      </c>
      <c r="E1519" s="4">
        <v>51217.481815564119</v>
      </c>
    </row>
    <row r="1520" spans="1:5" x14ac:dyDescent="0.3">
      <c r="A1520">
        <v>611</v>
      </c>
      <c r="B1520" t="s">
        <v>350</v>
      </c>
      <c r="C1520" t="s">
        <v>591</v>
      </c>
      <c r="D1520" t="s">
        <v>670</v>
      </c>
      <c r="E1520" s="4">
        <v>42707.500221593466</v>
      </c>
    </row>
    <row r="1521" spans="1:5" x14ac:dyDescent="0.3">
      <c r="A1521">
        <v>611</v>
      </c>
      <c r="B1521" t="s">
        <v>350</v>
      </c>
      <c r="C1521" t="s">
        <v>591</v>
      </c>
      <c r="D1521" t="s">
        <v>670</v>
      </c>
      <c r="E1521" s="4">
        <v>42707.500221593466</v>
      </c>
    </row>
    <row r="1522" spans="1:5" x14ac:dyDescent="0.3">
      <c r="A1522">
        <v>611</v>
      </c>
      <c r="B1522" t="s">
        <v>350</v>
      </c>
      <c r="C1522" t="s">
        <v>591</v>
      </c>
      <c r="D1522" t="s">
        <v>670</v>
      </c>
      <c r="E1522" s="4">
        <v>42707.500221593466</v>
      </c>
    </row>
    <row r="1523" spans="1:5" x14ac:dyDescent="0.3">
      <c r="A1523">
        <v>1421</v>
      </c>
      <c r="B1523" t="s">
        <v>350</v>
      </c>
      <c r="C1523" t="s">
        <v>549</v>
      </c>
      <c r="D1523" t="s">
        <v>668</v>
      </c>
      <c r="E1523" s="4">
        <v>203245.09552168139</v>
      </c>
    </row>
    <row r="1524" spans="1:5" x14ac:dyDescent="0.3">
      <c r="A1524">
        <v>1421</v>
      </c>
      <c r="B1524" t="s">
        <v>350</v>
      </c>
      <c r="C1524" t="s">
        <v>549</v>
      </c>
      <c r="D1524" t="s">
        <v>668</v>
      </c>
      <c r="E1524" s="4">
        <v>203245.09552168139</v>
      </c>
    </row>
    <row r="1525" spans="1:5" x14ac:dyDescent="0.3">
      <c r="A1525">
        <v>1421</v>
      </c>
      <c r="B1525" t="s">
        <v>350</v>
      </c>
      <c r="C1525" t="s">
        <v>549</v>
      </c>
      <c r="D1525" t="s">
        <v>668</v>
      </c>
      <c r="E1525" s="4">
        <v>203245.09552168139</v>
      </c>
    </row>
    <row r="1526" spans="1:5" x14ac:dyDescent="0.3">
      <c r="A1526">
        <v>1421</v>
      </c>
      <c r="B1526" t="s">
        <v>350</v>
      </c>
      <c r="C1526" t="s">
        <v>549</v>
      </c>
      <c r="D1526" t="s">
        <v>669</v>
      </c>
      <c r="E1526" s="4">
        <v>45632.887458049518</v>
      </c>
    </row>
    <row r="1527" spans="1:5" x14ac:dyDescent="0.3">
      <c r="A1527">
        <v>1421</v>
      </c>
      <c r="B1527" t="s">
        <v>350</v>
      </c>
      <c r="C1527" t="s">
        <v>549</v>
      </c>
      <c r="D1527" t="s">
        <v>669</v>
      </c>
      <c r="E1527" s="4">
        <v>45632.887458049518</v>
      </c>
    </row>
    <row r="1528" spans="1:5" x14ac:dyDescent="0.3">
      <c r="A1528">
        <v>1421</v>
      </c>
      <c r="B1528" t="s">
        <v>350</v>
      </c>
      <c r="C1528" t="s">
        <v>549</v>
      </c>
      <c r="D1528" t="s">
        <v>669</v>
      </c>
      <c r="E1528" s="4">
        <v>45632.887458049518</v>
      </c>
    </row>
    <row r="1529" spans="1:5" x14ac:dyDescent="0.3">
      <c r="A1529">
        <v>1421</v>
      </c>
      <c r="B1529" t="s">
        <v>350</v>
      </c>
      <c r="C1529" t="s">
        <v>549</v>
      </c>
      <c r="D1529" t="s">
        <v>670</v>
      </c>
      <c r="E1529" s="4">
        <v>43214.55471257685</v>
      </c>
    </row>
    <row r="1530" spans="1:5" x14ac:dyDescent="0.3">
      <c r="A1530">
        <v>1421</v>
      </c>
      <c r="B1530" t="s">
        <v>350</v>
      </c>
      <c r="C1530" t="s">
        <v>549</v>
      </c>
      <c r="D1530" t="s">
        <v>670</v>
      </c>
      <c r="E1530" s="4">
        <v>43214.55471257685</v>
      </c>
    </row>
    <row r="1531" spans="1:5" x14ac:dyDescent="0.3">
      <c r="A1531">
        <v>1421</v>
      </c>
      <c r="B1531" t="s">
        <v>350</v>
      </c>
      <c r="C1531" t="s">
        <v>549</v>
      </c>
      <c r="D1531" t="s">
        <v>670</v>
      </c>
      <c r="E1531" s="4">
        <v>43214.55471257685</v>
      </c>
    </row>
    <row r="1532" spans="1:5" x14ac:dyDescent="0.3">
      <c r="A1532">
        <v>212</v>
      </c>
      <c r="B1532" t="s">
        <v>350</v>
      </c>
      <c r="C1532" t="s">
        <v>481</v>
      </c>
      <c r="D1532" t="s">
        <v>668</v>
      </c>
      <c r="E1532" s="4">
        <v>257297.99638357118</v>
      </c>
    </row>
    <row r="1533" spans="1:5" x14ac:dyDescent="0.3">
      <c r="A1533">
        <v>212</v>
      </c>
      <c r="B1533" t="s">
        <v>350</v>
      </c>
      <c r="C1533" t="s">
        <v>481</v>
      </c>
      <c r="D1533" t="s">
        <v>668</v>
      </c>
      <c r="E1533" s="4">
        <v>257297.99638357118</v>
      </c>
    </row>
    <row r="1534" spans="1:5" x14ac:dyDescent="0.3">
      <c r="A1534">
        <v>212</v>
      </c>
      <c r="B1534" t="s">
        <v>350</v>
      </c>
      <c r="C1534" t="s">
        <v>481</v>
      </c>
      <c r="D1534" t="s">
        <v>668</v>
      </c>
      <c r="E1534" s="4">
        <v>257297.99638357118</v>
      </c>
    </row>
    <row r="1535" spans="1:5" x14ac:dyDescent="0.3">
      <c r="A1535">
        <v>212</v>
      </c>
      <c r="B1535" t="s">
        <v>350</v>
      </c>
      <c r="C1535" t="s">
        <v>481</v>
      </c>
      <c r="D1535" t="s">
        <v>669</v>
      </c>
      <c r="E1535" s="4">
        <v>51308.691360946745</v>
      </c>
    </row>
    <row r="1536" spans="1:5" x14ac:dyDescent="0.3">
      <c r="A1536">
        <v>212</v>
      </c>
      <c r="B1536" t="s">
        <v>350</v>
      </c>
      <c r="C1536" t="s">
        <v>481</v>
      </c>
      <c r="D1536" t="s">
        <v>669</v>
      </c>
      <c r="E1536" s="4">
        <v>51308.691360946745</v>
      </c>
    </row>
    <row r="1537" spans="1:5" x14ac:dyDescent="0.3">
      <c r="A1537">
        <v>212</v>
      </c>
      <c r="B1537" t="s">
        <v>350</v>
      </c>
      <c r="C1537" t="s">
        <v>481</v>
      </c>
      <c r="D1537" t="s">
        <v>669</v>
      </c>
      <c r="E1537" s="4">
        <v>51308.691360946745</v>
      </c>
    </row>
    <row r="1538" spans="1:5" x14ac:dyDescent="0.3">
      <c r="A1538">
        <v>212</v>
      </c>
      <c r="B1538" t="s">
        <v>350</v>
      </c>
      <c r="C1538" t="s">
        <v>481</v>
      </c>
      <c r="D1538" t="s">
        <v>670</v>
      </c>
      <c r="E1538" s="4">
        <v>24899.806101635921</v>
      </c>
    </row>
    <row r="1539" spans="1:5" x14ac:dyDescent="0.3">
      <c r="A1539">
        <v>212</v>
      </c>
      <c r="B1539" t="s">
        <v>350</v>
      </c>
      <c r="C1539" t="s">
        <v>481</v>
      </c>
      <c r="D1539" t="s">
        <v>670</v>
      </c>
      <c r="E1539" s="4">
        <v>24899.806101635921</v>
      </c>
    </row>
    <row r="1540" spans="1:5" x14ac:dyDescent="0.3">
      <c r="A1540">
        <v>212</v>
      </c>
      <c r="B1540" t="s">
        <v>350</v>
      </c>
      <c r="C1540" t="s">
        <v>481</v>
      </c>
      <c r="D1540" t="s">
        <v>670</v>
      </c>
      <c r="E1540" s="4">
        <v>24899.806101635921</v>
      </c>
    </row>
    <row r="1541" spans="1:5" x14ac:dyDescent="0.3">
      <c r="A1541">
        <v>115</v>
      </c>
      <c r="B1541" t="s">
        <v>350</v>
      </c>
      <c r="C1541" t="s">
        <v>576</v>
      </c>
      <c r="D1541" t="s">
        <v>668</v>
      </c>
      <c r="E1541" s="4">
        <v>201686.00007192441</v>
      </c>
    </row>
    <row r="1542" spans="1:5" x14ac:dyDescent="0.3">
      <c r="A1542">
        <v>115</v>
      </c>
      <c r="B1542" t="s">
        <v>350</v>
      </c>
      <c r="C1542" t="s">
        <v>576</v>
      </c>
      <c r="D1542" t="s">
        <v>668</v>
      </c>
      <c r="E1542" s="4">
        <v>201686.00007192441</v>
      </c>
    </row>
    <row r="1543" spans="1:5" x14ac:dyDescent="0.3">
      <c r="A1543">
        <v>115</v>
      </c>
      <c r="B1543" t="s">
        <v>350</v>
      </c>
      <c r="C1543" t="s">
        <v>576</v>
      </c>
      <c r="D1543" t="s">
        <v>668</v>
      </c>
      <c r="E1543" s="4">
        <v>201686.00007192441</v>
      </c>
    </row>
    <row r="1544" spans="1:5" x14ac:dyDescent="0.3">
      <c r="A1544">
        <v>115</v>
      </c>
      <c r="B1544" t="s">
        <v>350</v>
      </c>
      <c r="C1544" t="s">
        <v>576</v>
      </c>
      <c r="D1544" t="s">
        <v>669</v>
      </c>
      <c r="E1544" s="4">
        <v>40626.010515681191</v>
      </c>
    </row>
    <row r="1545" spans="1:5" x14ac:dyDescent="0.3">
      <c r="A1545">
        <v>115</v>
      </c>
      <c r="B1545" t="s">
        <v>350</v>
      </c>
      <c r="C1545" t="s">
        <v>576</v>
      </c>
      <c r="D1545" t="s">
        <v>669</v>
      </c>
      <c r="E1545" s="4">
        <v>40626.010515681191</v>
      </c>
    </row>
    <row r="1546" spans="1:5" x14ac:dyDescent="0.3">
      <c r="A1546">
        <v>115</v>
      </c>
      <c r="B1546" t="s">
        <v>350</v>
      </c>
      <c r="C1546" t="s">
        <v>576</v>
      </c>
      <c r="D1546" t="s">
        <v>669</v>
      </c>
      <c r="E1546" s="4">
        <v>40626.010515681191</v>
      </c>
    </row>
    <row r="1547" spans="1:5" x14ac:dyDescent="0.3">
      <c r="A1547">
        <v>115</v>
      </c>
      <c r="B1547" t="s">
        <v>350</v>
      </c>
      <c r="C1547" t="s">
        <v>576</v>
      </c>
      <c r="D1547" t="s">
        <v>670</v>
      </c>
      <c r="E1547" s="4">
        <v>19302.168503303506</v>
      </c>
    </row>
    <row r="1548" spans="1:5" x14ac:dyDescent="0.3">
      <c r="A1548">
        <v>115</v>
      </c>
      <c r="B1548" t="s">
        <v>350</v>
      </c>
      <c r="C1548" t="s">
        <v>576</v>
      </c>
      <c r="D1548" t="s">
        <v>670</v>
      </c>
      <c r="E1548" s="4">
        <v>19302.168503303506</v>
      </c>
    </row>
    <row r="1549" spans="1:5" x14ac:dyDescent="0.3">
      <c r="A1549">
        <v>115</v>
      </c>
      <c r="B1549" t="s">
        <v>350</v>
      </c>
      <c r="C1549" t="s">
        <v>576</v>
      </c>
      <c r="D1549" t="s">
        <v>670</v>
      </c>
      <c r="E1549" s="4">
        <v>19302.168503303506</v>
      </c>
    </row>
    <row r="1550" spans="1:5" x14ac:dyDescent="0.3">
      <c r="A1550">
        <v>1309</v>
      </c>
      <c r="B1550" t="s">
        <v>350</v>
      </c>
      <c r="C1550" t="s">
        <v>615</v>
      </c>
      <c r="D1550" t="s">
        <v>668</v>
      </c>
      <c r="E1550" s="4">
        <v>458998.20720781904</v>
      </c>
    </row>
    <row r="1551" spans="1:5" x14ac:dyDescent="0.3">
      <c r="A1551">
        <v>1309</v>
      </c>
      <c r="B1551" t="s">
        <v>350</v>
      </c>
      <c r="C1551" t="s">
        <v>615</v>
      </c>
      <c r="D1551" t="s">
        <v>668</v>
      </c>
      <c r="E1551" s="4">
        <v>458998.20720781904</v>
      </c>
    </row>
    <row r="1552" spans="1:5" x14ac:dyDescent="0.3">
      <c r="A1552">
        <v>1309</v>
      </c>
      <c r="B1552" t="s">
        <v>350</v>
      </c>
      <c r="C1552" t="s">
        <v>615</v>
      </c>
      <c r="D1552" t="s">
        <v>668</v>
      </c>
      <c r="E1552" s="4">
        <v>458998.20720781904</v>
      </c>
    </row>
    <row r="1553" spans="1:5" x14ac:dyDescent="0.3">
      <c r="A1553">
        <v>1309</v>
      </c>
      <c r="B1553" t="s">
        <v>350</v>
      </c>
      <c r="C1553" t="s">
        <v>615</v>
      </c>
      <c r="D1553" t="s">
        <v>669</v>
      </c>
      <c r="E1553" s="4">
        <v>94852.361109454287</v>
      </c>
    </row>
    <row r="1554" spans="1:5" x14ac:dyDescent="0.3">
      <c r="A1554">
        <v>1309</v>
      </c>
      <c r="B1554" t="s">
        <v>350</v>
      </c>
      <c r="C1554" t="s">
        <v>615</v>
      </c>
      <c r="D1554" t="s">
        <v>669</v>
      </c>
      <c r="E1554" s="4">
        <v>94852.361109454287</v>
      </c>
    </row>
    <row r="1555" spans="1:5" x14ac:dyDescent="0.3">
      <c r="A1555">
        <v>1309</v>
      </c>
      <c r="B1555" t="s">
        <v>350</v>
      </c>
      <c r="C1555" t="s">
        <v>615</v>
      </c>
      <c r="D1555" t="s">
        <v>669</v>
      </c>
      <c r="E1555" s="4">
        <v>94852.361109454287</v>
      </c>
    </row>
    <row r="1556" spans="1:5" x14ac:dyDescent="0.3">
      <c r="A1556">
        <v>1309</v>
      </c>
      <c r="B1556" t="s">
        <v>350</v>
      </c>
      <c r="C1556" t="s">
        <v>615</v>
      </c>
      <c r="D1556" t="s">
        <v>670</v>
      </c>
      <c r="E1556" s="4">
        <v>54596.717137272099</v>
      </c>
    </row>
    <row r="1557" spans="1:5" x14ac:dyDescent="0.3">
      <c r="A1557">
        <v>1309</v>
      </c>
      <c r="B1557" t="s">
        <v>350</v>
      </c>
      <c r="C1557" t="s">
        <v>615</v>
      </c>
      <c r="D1557" t="s">
        <v>670</v>
      </c>
      <c r="E1557" s="4">
        <v>54596.717137272099</v>
      </c>
    </row>
    <row r="1558" spans="1:5" x14ac:dyDescent="0.3">
      <c r="A1558">
        <v>1309</v>
      </c>
      <c r="B1558" t="s">
        <v>350</v>
      </c>
      <c r="C1558" t="s">
        <v>615</v>
      </c>
      <c r="D1558" t="s">
        <v>670</v>
      </c>
      <c r="E1558" s="4">
        <v>54596.717137272099</v>
      </c>
    </row>
    <row r="1559" spans="1:5" x14ac:dyDescent="0.3">
      <c r="A1559">
        <v>1508</v>
      </c>
      <c r="B1559" t="s">
        <v>350</v>
      </c>
      <c r="C1559" t="s">
        <v>440</v>
      </c>
      <c r="D1559" t="s">
        <v>668</v>
      </c>
      <c r="E1559" s="4">
        <v>316200.86521739129</v>
      </c>
    </row>
    <row r="1560" spans="1:5" x14ac:dyDescent="0.3">
      <c r="A1560">
        <v>1508</v>
      </c>
      <c r="B1560" t="s">
        <v>350</v>
      </c>
      <c r="C1560" t="s">
        <v>440</v>
      </c>
      <c r="D1560" t="s">
        <v>668</v>
      </c>
      <c r="E1560" s="4">
        <v>316200.86521739129</v>
      </c>
    </row>
    <row r="1561" spans="1:5" x14ac:dyDescent="0.3">
      <c r="A1561">
        <v>1508</v>
      </c>
      <c r="B1561" t="s">
        <v>350</v>
      </c>
      <c r="C1561" t="s">
        <v>440</v>
      </c>
      <c r="D1561" t="s">
        <v>668</v>
      </c>
      <c r="E1561" s="4">
        <v>316200.86521739129</v>
      </c>
    </row>
    <row r="1562" spans="1:5" x14ac:dyDescent="0.3">
      <c r="A1562">
        <v>1508</v>
      </c>
      <c r="B1562" t="s">
        <v>350</v>
      </c>
      <c r="C1562" t="s">
        <v>440</v>
      </c>
      <c r="D1562" t="s">
        <v>669</v>
      </c>
      <c r="E1562" s="4">
        <v>68671.732151029748</v>
      </c>
    </row>
    <row r="1563" spans="1:5" x14ac:dyDescent="0.3">
      <c r="A1563">
        <v>1508</v>
      </c>
      <c r="B1563" t="s">
        <v>350</v>
      </c>
      <c r="C1563" t="s">
        <v>440</v>
      </c>
      <c r="D1563" t="s">
        <v>669</v>
      </c>
      <c r="E1563" s="4">
        <v>68671.732151029748</v>
      </c>
    </row>
    <row r="1564" spans="1:5" x14ac:dyDescent="0.3">
      <c r="A1564">
        <v>1508</v>
      </c>
      <c r="B1564" t="s">
        <v>350</v>
      </c>
      <c r="C1564" t="s">
        <v>440</v>
      </c>
      <c r="D1564" t="s">
        <v>669</v>
      </c>
      <c r="E1564" s="4">
        <v>68671.732151029748</v>
      </c>
    </row>
    <row r="1565" spans="1:5" x14ac:dyDescent="0.3">
      <c r="A1565">
        <v>1508</v>
      </c>
      <c r="B1565" t="s">
        <v>350</v>
      </c>
      <c r="C1565" t="s">
        <v>440</v>
      </c>
      <c r="D1565" t="s">
        <v>670</v>
      </c>
      <c r="E1565" s="4">
        <v>14721.902631578947</v>
      </c>
    </row>
    <row r="1566" spans="1:5" x14ac:dyDescent="0.3">
      <c r="A1566">
        <v>1508</v>
      </c>
      <c r="B1566" t="s">
        <v>350</v>
      </c>
      <c r="C1566" t="s">
        <v>440</v>
      </c>
      <c r="D1566" t="s">
        <v>670</v>
      </c>
      <c r="E1566" s="4">
        <v>14721.902631578947</v>
      </c>
    </row>
    <row r="1567" spans="1:5" x14ac:dyDescent="0.3">
      <c r="A1567">
        <v>1508</v>
      </c>
      <c r="B1567" t="s">
        <v>350</v>
      </c>
      <c r="C1567" t="s">
        <v>440</v>
      </c>
      <c r="D1567" t="s">
        <v>670</v>
      </c>
      <c r="E1567" s="4">
        <v>14721.902631578947</v>
      </c>
    </row>
    <row r="1568" spans="1:5" x14ac:dyDescent="0.3">
      <c r="A1568">
        <v>612</v>
      </c>
      <c r="B1568" t="s">
        <v>350</v>
      </c>
      <c r="C1568" t="s">
        <v>592</v>
      </c>
      <c r="D1568" t="s">
        <v>668</v>
      </c>
      <c r="E1568" s="4">
        <v>291106.3176236045</v>
      </c>
    </row>
    <row r="1569" spans="1:5" x14ac:dyDescent="0.3">
      <c r="A1569">
        <v>612</v>
      </c>
      <c r="B1569" t="s">
        <v>350</v>
      </c>
      <c r="C1569" t="s">
        <v>592</v>
      </c>
      <c r="D1569" t="s">
        <v>668</v>
      </c>
      <c r="E1569" s="4">
        <v>291106.3176236045</v>
      </c>
    </row>
    <row r="1570" spans="1:5" x14ac:dyDescent="0.3">
      <c r="A1570">
        <v>612</v>
      </c>
      <c r="B1570" t="s">
        <v>350</v>
      </c>
      <c r="C1570" t="s">
        <v>592</v>
      </c>
      <c r="D1570" t="s">
        <v>668</v>
      </c>
      <c r="E1570" s="4">
        <v>291106.3176236045</v>
      </c>
    </row>
    <row r="1571" spans="1:5" x14ac:dyDescent="0.3">
      <c r="A1571">
        <v>612</v>
      </c>
      <c r="B1571" t="s">
        <v>350</v>
      </c>
      <c r="C1571" t="s">
        <v>592</v>
      </c>
      <c r="D1571" t="s">
        <v>669</v>
      </c>
      <c r="E1571" s="4">
        <v>40152.595534290274</v>
      </c>
    </row>
    <row r="1572" spans="1:5" x14ac:dyDescent="0.3">
      <c r="A1572">
        <v>612</v>
      </c>
      <c r="B1572" t="s">
        <v>350</v>
      </c>
      <c r="C1572" t="s">
        <v>592</v>
      </c>
      <c r="D1572" t="s">
        <v>669</v>
      </c>
      <c r="E1572" s="4">
        <v>40152.595534290274</v>
      </c>
    </row>
    <row r="1573" spans="1:5" x14ac:dyDescent="0.3">
      <c r="A1573">
        <v>612</v>
      </c>
      <c r="B1573" t="s">
        <v>350</v>
      </c>
      <c r="C1573" t="s">
        <v>592</v>
      </c>
      <c r="D1573" t="s">
        <v>669</v>
      </c>
      <c r="E1573" s="4">
        <v>40152.595534290274</v>
      </c>
    </row>
    <row r="1574" spans="1:5" x14ac:dyDescent="0.3">
      <c r="A1574">
        <v>612</v>
      </c>
      <c r="B1574" t="s">
        <v>350</v>
      </c>
      <c r="C1574" t="s">
        <v>592</v>
      </c>
      <c r="D1574" t="s">
        <v>670</v>
      </c>
      <c r="E1574" s="4">
        <v>0</v>
      </c>
    </row>
    <row r="1575" spans="1:5" x14ac:dyDescent="0.3">
      <c r="A1575">
        <v>612</v>
      </c>
      <c r="B1575" t="s">
        <v>350</v>
      </c>
      <c r="C1575" t="s">
        <v>592</v>
      </c>
      <c r="D1575" t="s">
        <v>670</v>
      </c>
      <c r="E1575" s="4">
        <v>0</v>
      </c>
    </row>
    <row r="1576" spans="1:5" x14ac:dyDescent="0.3">
      <c r="A1576">
        <v>612</v>
      </c>
      <c r="B1576" t="s">
        <v>350</v>
      </c>
      <c r="C1576" t="s">
        <v>592</v>
      </c>
      <c r="D1576" t="s">
        <v>670</v>
      </c>
      <c r="E1576" s="4">
        <v>0</v>
      </c>
    </row>
    <row r="1577" spans="1:5" x14ac:dyDescent="0.3">
      <c r="A1577">
        <v>1310</v>
      </c>
      <c r="B1577" t="s">
        <v>350</v>
      </c>
      <c r="C1577" t="s">
        <v>453</v>
      </c>
      <c r="D1577" t="s">
        <v>668</v>
      </c>
      <c r="E1577" s="4">
        <v>424862.40526390582</v>
      </c>
    </row>
    <row r="1578" spans="1:5" x14ac:dyDescent="0.3">
      <c r="A1578">
        <v>1310</v>
      </c>
      <c r="B1578" t="s">
        <v>350</v>
      </c>
      <c r="C1578" t="s">
        <v>453</v>
      </c>
      <c r="D1578" t="s">
        <v>668</v>
      </c>
      <c r="E1578" s="4">
        <v>424862.40526390582</v>
      </c>
    </row>
    <row r="1579" spans="1:5" x14ac:dyDescent="0.3">
      <c r="A1579">
        <v>1310</v>
      </c>
      <c r="B1579" t="s">
        <v>350</v>
      </c>
      <c r="C1579" t="s">
        <v>453</v>
      </c>
      <c r="D1579" t="s">
        <v>668</v>
      </c>
      <c r="E1579" s="4">
        <v>424862.40526390582</v>
      </c>
    </row>
    <row r="1580" spans="1:5" x14ac:dyDescent="0.3">
      <c r="A1580">
        <v>1310</v>
      </c>
      <c r="B1580" t="s">
        <v>350</v>
      </c>
      <c r="C1580" t="s">
        <v>453</v>
      </c>
      <c r="D1580" t="s">
        <v>669</v>
      </c>
      <c r="E1580" s="4">
        <v>85759.26328475136</v>
      </c>
    </row>
    <row r="1581" spans="1:5" x14ac:dyDescent="0.3">
      <c r="A1581">
        <v>1310</v>
      </c>
      <c r="B1581" t="s">
        <v>350</v>
      </c>
      <c r="C1581" t="s">
        <v>453</v>
      </c>
      <c r="D1581" t="s">
        <v>669</v>
      </c>
      <c r="E1581" s="4">
        <v>85759.26328475136</v>
      </c>
    </row>
    <row r="1582" spans="1:5" x14ac:dyDescent="0.3">
      <c r="A1582">
        <v>1310</v>
      </c>
      <c r="B1582" t="s">
        <v>350</v>
      </c>
      <c r="C1582" t="s">
        <v>453</v>
      </c>
      <c r="D1582" t="s">
        <v>669</v>
      </c>
      <c r="E1582" s="4">
        <v>85759.26328475136</v>
      </c>
    </row>
    <row r="1583" spans="1:5" x14ac:dyDescent="0.3">
      <c r="A1583">
        <v>1310</v>
      </c>
      <c r="B1583" t="s">
        <v>350</v>
      </c>
      <c r="C1583" t="s">
        <v>453</v>
      </c>
      <c r="D1583" t="s">
        <v>670</v>
      </c>
      <c r="E1583" s="4">
        <v>24446.447921931089</v>
      </c>
    </row>
    <row r="1584" spans="1:5" x14ac:dyDescent="0.3">
      <c r="A1584">
        <v>1310</v>
      </c>
      <c r="B1584" t="s">
        <v>350</v>
      </c>
      <c r="C1584" t="s">
        <v>453</v>
      </c>
      <c r="D1584" t="s">
        <v>670</v>
      </c>
      <c r="E1584" s="4">
        <v>24446.447921931089</v>
      </c>
    </row>
    <row r="1585" spans="1:5" x14ac:dyDescent="0.3">
      <c r="A1585">
        <v>1310</v>
      </c>
      <c r="B1585" t="s">
        <v>350</v>
      </c>
      <c r="C1585" t="s">
        <v>453</v>
      </c>
      <c r="D1585" t="s">
        <v>670</v>
      </c>
      <c r="E1585" s="4">
        <v>24446.447921931089</v>
      </c>
    </row>
    <row r="1586" spans="1:5" x14ac:dyDescent="0.3">
      <c r="A1586">
        <v>1605</v>
      </c>
      <c r="B1586" t="s">
        <v>350</v>
      </c>
      <c r="C1586" t="s">
        <v>415</v>
      </c>
      <c r="D1586" t="s">
        <v>668</v>
      </c>
      <c r="E1586" s="4">
        <v>185191.69950731157</v>
      </c>
    </row>
    <row r="1587" spans="1:5" x14ac:dyDescent="0.3">
      <c r="A1587">
        <v>1605</v>
      </c>
      <c r="B1587" t="s">
        <v>350</v>
      </c>
      <c r="C1587" t="s">
        <v>415</v>
      </c>
      <c r="D1587" t="s">
        <v>668</v>
      </c>
      <c r="E1587" s="4">
        <v>185191.69950731157</v>
      </c>
    </row>
    <row r="1588" spans="1:5" x14ac:dyDescent="0.3">
      <c r="A1588">
        <v>1605</v>
      </c>
      <c r="B1588" t="s">
        <v>350</v>
      </c>
      <c r="C1588" t="s">
        <v>415</v>
      </c>
      <c r="D1588" t="s">
        <v>668</v>
      </c>
      <c r="E1588" s="4">
        <v>185191.69950731157</v>
      </c>
    </row>
    <row r="1589" spans="1:5" x14ac:dyDescent="0.3">
      <c r="A1589">
        <v>1605</v>
      </c>
      <c r="B1589" t="s">
        <v>350</v>
      </c>
      <c r="C1589" t="s">
        <v>415</v>
      </c>
      <c r="D1589" t="s">
        <v>669</v>
      </c>
      <c r="E1589" s="4">
        <v>35703.101942632165</v>
      </c>
    </row>
    <row r="1590" spans="1:5" x14ac:dyDescent="0.3">
      <c r="A1590">
        <v>1605</v>
      </c>
      <c r="B1590" t="s">
        <v>350</v>
      </c>
      <c r="C1590" t="s">
        <v>415</v>
      </c>
      <c r="D1590" t="s">
        <v>669</v>
      </c>
      <c r="E1590" s="4">
        <v>35703.101942632165</v>
      </c>
    </row>
    <row r="1591" spans="1:5" x14ac:dyDescent="0.3">
      <c r="A1591">
        <v>1605</v>
      </c>
      <c r="B1591" t="s">
        <v>350</v>
      </c>
      <c r="C1591" t="s">
        <v>415</v>
      </c>
      <c r="D1591" t="s">
        <v>669</v>
      </c>
      <c r="E1591" s="4">
        <v>35703.101942632165</v>
      </c>
    </row>
    <row r="1592" spans="1:5" x14ac:dyDescent="0.3">
      <c r="A1592">
        <v>1605</v>
      </c>
      <c r="B1592" t="s">
        <v>350</v>
      </c>
      <c r="C1592" t="s">
        <v>415</v>
      </c>
      <c r="D1592" t="s">
        <v>670</v>
      </c>
      <c r="E1592" s="4">
        <v>37154.44755005624</v>
      </c>
    </row>
    <row r="1593" spans="1:5" x14ac:dyDescent="0.3">
      <c r="A1593">
        <v>1605</v>
      </c>
      <c r="B1593" t="s">
        <v>350</v>
      </c>
      <c r="C1593" t="s">
        <v>415</v>
      </c>
      <c r="D1593" t="s">
        <v>670</v>
      </c>
      <c r="E1593" s="4">
        <v>37154.44755005624</v>
      </c>
    </row>
    <row r="1594" spans="1:5" x14ac:dyDescent="0.3">
      <c r="A1594">
        <v>1605</v>
      </c>
      <c r="B1594" t="s">
        <v>350</v>
      </c>
      <c r="C1594" t="s">
        <v>415</v>
      </c>
      <c r="D1594" t="s">
        <v>670</v>
      </c>
      <c r="E1594" s="4">
        <v>37154.44755005624</v>
      </c>
    </row>
    <row r="1595" spans="1:5" x14ac:dyDescent="0.3">
      <c r="A1595">
        <v>1013</v>
      </c>
      <c r="B1595" t="s">
        <v>350</v>
      </c>
      <c r="C1595" t="s">
        <v>604</v>
      </c>
      <c r="D1595" t="s">
        <v>668</v>
      </c>
      <c r="E1595" s="4">
        <v>121540.15203100776</v>
      </c>
    </row>
    <row r="1596" spans="1:5" x14ac:dyDescent="0.3">
      <c r="A1596">
        <v>1013</v>
      </c>
      <c r="B1596" t="s">
        <v>350</v>
      </c>
      <c r="C1596" t="s">
        <v>604</v>
      </c>
      <c r="D1596" t="s">
        <v>668</v>
      </c>
      <c r="E1596" s="4">
        <v>121540.15203100776</v>
      </c>
    </row>
    <row r="1597" spans="1:5" x14ac:dyDescent="0.3">
      <c r="A1597">
        <v>1013</v>
      </c>
      <c r="B1597" t="s">
        <v>350</v>
      </c>
      <c r="C1597" t="s">
        <v>604</v>
      </c>
      <c r="D1597" t="s">
        <v>668</v>
      </c>
      <c r="E1597" s="4">
        <v>121540.15203100776</v>
      </c>
    </row>
    <row r="1598" spans="1:5" x14ac:dyDescent="0.3">
      <c r="A1598">
        <v>1013</v>
      </c>
      <c r="B1598" t="s">
        <v>350</v>
      </c>
      <c r="C1598" t="s">
        <v>604</v>
      </c>
      <c r="D1598" t="s">
        <v>669</v>
      </c>
      <c r="E1598" s="4">
        <v>0</v>
      </c>
    </row>
    <row r="1599" spans="1:5" x14ac:dyDescent="0.3">
      <c r="A1599">
        <v>1013</v>
      </c>
      <c r="B1599" t="s">
        <v>350</v>
      </c>
      <c r="C1599" t="s">
        <v>604</v>
      </c>
      <c r="D1599" t="s">
        <v>669</v>
      </c>
      <c r="E1599" s="4">
        <v>0</v>
      </c>
    </row>
    <row r="1600" spans="1:5" x14ac:dyDescent="0.3">
      <c r="A1600">
        <v>1013</v>
      </c>
      <c r="B1600" t="s">
        <v>350</v>
      </c>
      <c r="C1600" t="s">
        <v>604</v>
      </c>
      <c r="D1600" t="s">
        <v>669</v>
      </c>
      <c r="E1600" s="4">
        <v>0</v>
      </c>
    </row>
    <row r="1601" spans="1:5" x14ac:dyDescent="0.3">
      <c r="A1601">
        <v>1013</v>
      </c>
      <c r="B1601" t="s">
        <v>350</v>
      </c>
      <c r="C1601" t="s">
        <v>604</v>
      </c>
      <c r="D1601" t="s">
        <v>670</v>
      </c>
      <c r="E1601" s="4">
        <v>98254.421968992261</v>
      </c>
    </row>
    <row r="1602" spans="1:5" x14ac:dyDescent="0.3">
      <c r="A1602">
        <v>1013</v>
      </c>
      <c r="B1602" t="s">
        <v>350</v>
      </c>
      <c r="C1602" t="s">
        <v>604</v>
      </c>
      <c r="D1602" t="s">
        <v>670</v>
      </c>
      <c r="E1602" s="4">
        <v>98254.421968992261</v>
      </c>
    </row>
    <row r="1603" spans="1:5" x14ac:dyDescent="0.3">
      <c r="A1603">
        <v>1013</v>
      </c>
      <c r="B1603" t="s">
        <v>350</v>
      </c>
      <c r="C1603" t="s">
        <v>604</v>
      </c>
      <c r="D1603" t="s">
        <v>670</v>
      </c>
      <c r="E1603" s="4">
        <v>98254.421968992261</v>
      </c>
    </row>
    <row r="1604" spans="1:5" x14ac:dyDescent="0.3">
      <c r="A1604">
        <v>613</v>
      </c>
      <c r="B1604" t="s">
        <v>350</v>
      </c>
      <c r="C1604" t="s">
        <v>593</v>
      </c>
      <c r="D1604" t="s">
        <v>668</v>
      </c>
      <c r="E1604" s="4">
        <v>213339.41461150831</v>
      </c>
    </row>
    <row r="1605" spans="1:5" x14ac:dyDescent="0.3">
      <c r="A1605">
        <v>613</v>
      </c>
      <c r="B1605" t="s">
        <v>350</v>
      </c>
      <c r="C1605" t="s">
        <v>593</v>
      </c>
      <c r="D1605" t="s">
        <v>668</v>
      </c>
      <c r="E1605" s="4">
        <v>213339.41461150831</v>
      </c>
    </row>
    <row r="1606" spans="1:5" x14ac:dyDescent="0.3">
      <c r="A1606">
        <v>613</v>
      </c>
      <c r="B1606" t="s">
        <v>350</v>
      </c>
      <c r="C1606" t="s">
        <v>593</v>
      </c>
      <c r="D1606" t="s">
        <v>668</v>
      </c>
      <c r="E1606" s="4">
        <v>213339.41461150831</v>
      </c>
    </row>
    <row r="1607" spans="1:5" x14ac:dyDescent="0.3">
      <c r="A1607">
        <v>613</v>
      </c>
      <c r="B1607" t="s">
        <v>350</v>
      </c>
      <c r="C1607" t="s">
        <v>593</v>
      </c>
      <c r="D1607" t="s">
        <v>669</v>
      </c>
      <c r="E1607" s="4">
        <v>39306.499515462143</v>
      </c>
    </row>
    <row r="1608" spans="1:5" x14ac:dyDescent="0.3">
      <c r="A1608">
        <v>613</v>
      </c>
      <c r="B1608" t="s">
        <v>350</v>
      </c>
      <c r="C1608" t="s">
        <v>593</v>
      </c>
      <c r="D1608" t="s">
        <v>669</v>
      </c>
      <c r="E1608" s="4">
        <v>39306.499515462143</v>
      </c>
    </row>
    <row r="1609" spans="1:5" x14ac:dyDescent="0.3">
      <c r="A1609">
        <v>613</v>
      </c>
      <c r="B1609" t="s">
        <v>350</v>
      </c>
      <c r="C1609" t="s">
        <v>593</v>
      </c>
      <c r="D1609" t="s">
        <v>669</v>
      </c>
      <c r="E1609" s="4">
        <v>39306.499515462143</v>
      </c>
    </row>
    <row r="1610" spans="1:5" x14ac:dyDescent="0.3">
      <c r="A1610">
        <v>613</v>
      </c>
      <c r="B1610" t="s">
        <v>350</v>
      </c>
      <c r="C1610" t="s">
        <v>593</v>
      </c>
      <c r="D1610" t="s">
        <v>670</v>
      </c>
      <c r="E1610" s="4">
        <v>78612.999030924286</v>
      </c>
    </row>
    <row r="1611" spans="1:5" x14ac:dyDescent="0.3">
      <c r="A1611">
        <v>613</v>
      </c>
      <c r="B1611" t="s">
        <v>350</v>
      </c>
      <c r="C1611" t="s">
        <v>593</v>
      </c>
      <c r="D1611" t="s">
        <v>670</v>
      </c>
      <c r="E1611" s="4">
        <v>78612.999030924286</v>
      </c>
    </row>
    <row r="1612" spans="1:5" x14ac:dyDescent="0.3">
      <c r="A1612">
        <v>613</v>
      </c>
      <c r="B1612" t="s">
        <v>350</v>
      </c>
      <c r="C1612" t="s">
        <v>593</v>
      </c>
      <c r="D1612" t="s">
        <v>670</v>
      </c>
      <c r="E1612" s="4">
        <v>78612.999030924286</v>
      </c>
    </row>
    <row r="1613" spans="1:5" x14ac:dyDescent="0.3">
      <c r="A1613">
        <v>1311</v>
      </c>
      <c r="B1613" t="s">
        <v>350</v>
      </c>
      <c r="C1613" t="s">
        <v>616</v>
      </c>
      <c r="D1613" t="s">
        <v>668</v>
      </c>
      <c r="E1613" s="4">
        <v>452187.28779097582</v>
      </c>
    </row>
    <row r="1614" spans="1:5" x14ac:dyDescent="0.3">
      <c r="A1614">
        <v>1311</v>
      </c>
      <c r="B1614" t="s">
        <v>350</v>
      </c>
      <c r="C1614" t="s">
        <v>616</v>
      </c>
      <c r="D1614" t="s">
        <v>668</v>
      </c>
      <c r="E1614" s="4">
        <v>452187.28779097582</v>
      </c>
    </row>
    <row r="1615" spans="1:5" x14ac:dyDescent="0.3">
      <c r="A1615">
        <v>1311</v>
      </c>
      <c r="B1615" t="s">
        <v>350</v>
      </c>
      <c r="C1615" t="s">
        <v>616</v>
      </c>
      <c r="D1615" t="s">
        <v>668</v>
      </c>
      <c r="E1615" s="4">
        <v>452187.28779097582</v>
      </c>
    </row>
    <row r="1616" spans="1:5" x14ac:dyDescent="0.3">
      <c r="A1616">
        <v>1311</v>
      </c>
      <c r="B1616" t="s">
        <v>350</v>
      </c>
      <c r="C1616" t="s">
        <v>616</v>
      </c>
      <c r="D1616" t="s">
        <v>669</v>
      </c>
      <c r="E1616" s="4">
        <v>103956.90518615127</v>
      </c>
    </row>
    <row r="1617" spans="1:5" x14ac:dyDescent="0.3">
      <c r="A1617">
        <v>1311</v>
      </c>
      <c r="B1617" t="s">
        <v>350</v>
      </c>
      <c r="C1617" t="s">
        <v>616</v>
      </c>
      <c r="D1617" t="s">
        <v>669</v>
      </c>
      <c r="E1617" s="4">
        <v>103956.90518615127</v>
      </c>
    </row>
    <row r="1618" spans="1:5" x14ac:dyDescent="0.3">
      <c r="A1618">
        <v>1311</v>
      </c>
      <c r="B1618" t="s">
        <v>350</v>
      </c>
      <c r="C1618" t="s">
        <v>616</v>
      </c>
      <c r="D1618" t="s">
        <v>669</v>
      </c>
      <c r="E1618" s="4">
        <v>103956.90518615127</v>
      </c>
    </row>
    <row r="1619" spans="1:5" x14ac:dyDescent="0.3">
      <c r="A1619">
        <v>1311</v>
      </c>
      <c r="B1619" t="s">
        <v>350</v>
      </c>
      <c r="C1619" t="s">
        <v>616</v>
      </c>
      <c r="D1619" t="s">
        <v>670</v>
      </c>
      <c r="E1619" s="4">
        <v>52303.092477418235</v>
      </c>
    </row>
    <row r="1620" spans="1:5" x14ac:dyDescent="0.3">
      <c r="A1620">
        <v>1311</v>
      </c>
      <c r="B1620" t="s">
        <v>350</v>
      </c>
      <c r="C1620" t="s">
        <v>616</v>
      </c>
      <c r="D1620" t="s">
        <v>670</v>
      </c>
      <c r="E1620" s="4">
        <v>52303.092477418235</v>
      </c>
    </row>
    <row r="1621" spans="1:5" x14ac:dyDescent="0.3">
      <c r="A1621">
        <v>1311</v>
      </c>
      <c r="B1621" t="s">
        <v>350</v>
      </c>
      <c r="C1621" t="s">
        <v>616</v>
      </c>
      <c r="D1621" t="s">
        <v>670</v>
      </c>
      <c r="E1621" s="4">
        <v>52303.092477418235</v>
      </c>
    </row>
    <row r="1622" spans="1:5" x14ac:dyDescent="0.3">
      <c r="A1622">
        <v>1811</v>
      </c>
      <c r="B1622" t="s">
        <v>350</v>
      </c>
      <c r="C1622" t="s">
        <v>632</v>
      </c>
      <c r="D1622" t="s">
        <v>668</v>
      </c>
      <c r="E1622" s="4">
        <v>242142.77427377636</v>
      </c>
    </row>
    <row r="1623" spans="1:5" x14ac:dyDescent="0.3">
      <c r="A1623">
        <v>1811</v>
      </c>
      <c r="B1623" t="s">
        <v>350</v>
      </c>
      <c r="C1623" t="s">
        <v>632</v>
      </c>
      <c r="D1623" t="s">
        <v>668</v>
      </c>
      <c r="E1623" s="4">
        <v>242142.77427377636</v>
      </c>
    </row>
    <row r="1624" spans="1:5" x14ac:dyDescent="0.3">
      <c r="A1624">
        <v>1811</v>
      </c>
      <c r="B1624" t="s">
        <v>350</v>
      </c>
      <c r="C1624" t="s">
        <v>632</v>
      </c>
      <c r="D1624" t="s">
        <v>668</v>
      </c>
      <c r="E1624" s="4">
        <v>242142.77427377636</v>
      </c>
    </row>
    <row r="1625" spans="1:5" x14ac:dyDescent="0.3">
      <c r="A1625">
        <v>1811</v>
      </c>
      <c r="B1625" t="s">
        <v>350</v>
      </c>
      <c r="C1625" t="s">
        <v>632</v>
      </c>
      <c r="D1625" t="s">
        <v>669</v>
      </c>
      <c r="E1625" s="4">
        <v>60416.762932749705</v>
      </c>
    </row>
    <row r="1626" spans="1:5" x14ac:dyDescent="0.3">
      <c r="A1626">
        <v>1811</v>
      </c>
      <c r="B1626" t="s">
        <v>350</v>
      </c>
      <c r="C1626" t="s">
        <v>632</v>
      </c>
      <c r="D1626" t="s">
        <v>669</v>
      </c>
      <c r="E1626" s="4">
        <v>60416.762932749705</v>
      </c>
    </row>
    <row r="1627" spans="1:5" x14ac:dyDescent="0.3">
      <c r="A1627">
        <v>1811</v>
      </c>
      <c r="B1627" t="s">
        <v>350</v>
      </c>
      <c r="C1627" t="s">
        <v>632</v>
      </c>
      <c r="D1627" t="s">
        <v>669</v>
      </c>
      <c r="E1627" s="4">
        <v>60416.762932749705</v>
      </c>
    </row>
    <row r="1628" spans="1:5" x14ac:dyDescent="0.3">
      <c r="A1628">
        <v>1811</v>
      </c>
      <c r="B1628" t="s">
        <v>350</v>
      </c>
      <c r="C1628" t="s">
        <v>632</v>
      </c>
      <c r="D1628" t="s">
        <v>670</v>
      </c>
      <c r="E1628" s="4">
        <v>39009.24850775965</v>
      </c>
    </row>
    <row r="1629" spans="1:5" x14ac:dyDescent="0.3">
      <c r="A1629">
        <v>1811</v>
      </c>
      <c r="B1629" t="s">
        <v>350</v>
      </c>
      <c r="C1629" t="s">
        <v>632</v>
      </c>
      <c r="D1629" t="s">
        <v>670</v>
      </c>
      <c r="E1629" s="4">
        <v>39009.24850775965</v>
      </c>
    </row>
    <row r="1630" spans="1:5" x14ac:dyDescent="0.3">
      <c r="A1630">
        <v>1811</v>
      </c>
      <c r="B1630" t="s">
        <v>350</v>
      </c>
      <c r="C1630" t="s">
        <v>632</v>
      </c>
      <c r="D1630" t="s">
        <v>670</v>
      </c>
      <c r="E1630" s="4">
        <v>39009.24850775965</v>
      </c>
    </row>
    <row r="1631" spans="1:5" x14ac:dyDescent="0.3">
      <c r="A1631">
        <v>507</v>
      </c>
      <c r="B1631" t="s">
        <v>350</v>
      </c>
      <c r="C1631" t="s">
        <v>489</v>
      </c>
      <c r="D1631" t="s">
        <v>668</v>
      </c>
      <c r="E1631" s="4">
        <v>290317.64209507045</v>
      </c>
    </row>
    <row r="1632" spans="1:5" x14ac:dyDescent="0.3">
      <c r="A1632">
        <v>507</v>
      </c>
      <c r="B1632" t="s">
        <v>350</v>
      </c>
      <c r="C1632" t="s">
        <v>489</v>
      </c>
      <c r="D1632" t="s">
        <v>668</v>
      </c>
      <c r="E1632" s="4">
        <v>290317.64209507045</v>
      </c>
    </row>
    <row r="1633" spans="1:5" x14ac:dyDescent="0.3">
      <c r="A1633">
        <v>507</v>
      </c>
      <c r="B1633" t="s">
        <v>350</v>
      </c>
      <c r="C1633" t="s">
        <v>489</v>
      </c>
      <c r="D1633" t="s">
        <v>668</v>
      </c>
      <c r="E1633" s="4">
        <v>290317.64209507045</v>
      </c>
    </row>
    <row r="1634" spans="1:5" x14ac:dyDescent="0.3">
      <c r="A1634">
        <v>507</v>
      </c>
      <c r="B1634" t="s">
        <v>350</v>
      </c>
      <c r="C1634" t="s">
        <v>489</v>
      </c>
      <c r="D1634" t="s">
        <v>669</v>
      </c>
      <c r="E1634" s="4">
        <v>79414.24290492959</v>
      </c>
    </row>
    <row r="1635" spans="1:5" x14ac:dyDescent="0.3">
      <c r="A1635">
        <v>507</v>
      </c>
      <c r="B1635" t="s">
        <v>350</v>
      </c>
      <c r="C1635" t="s">
        <v>489</v>
      </c>
      <c r="D1635" t="s">
        <v>669</v>
      </c>
      <c r="E1635" s="4">
        <v>79414.24290492959</v>
      </c>
    </row>
    <row r="1636" spans="1:5" x14ac:dyDescent="0.3">
      <c r="A1636">
        <v>507</v>
      </c>
      <c r="B1636" t="s">
        <v>350</v>
      </c>
      <c r="C1636" t="s">
        <v>489</v>
      </c>
      <c r="D1636" t="s">
        <v>669</v>
      </c>
      <c r="E1636" s="4">
        <v>79414.24290492959</v>
      </c>
    </row>
    <row r="1637" spans="1:5" x14ac:dyDescent="0.3">
      <c r="A1637">
        <v>507</v>
      </c>
      <c r="B1637" t="s">
        <v>350</v>
      </c>
      <c r="C1637" t="s">
        <v>489</v>
      </c>
      <c r="D1637" t="s">
        <v>670</v>
      </c>
      <c r="E1637" s="4">
        <v>0</v>
      </c>
    </row>
    <row r="1638" spans="1:5" x14ac:dyDescent="0.3">
      <c r="A1638">
        <v>507</v>
      </c>
      <c r="B1638" t="s">
        <v>350</v>
      </c>
      <c r="C1638" t="s">
        <v>489</v>
      </c>
      <c r="D1638" t="s">
        <v>670</v>
      </c>
      <c r="E1638" s="4">
        <v>0</v>
      </c>
    </row>
    <row r="1639" spans="1:5" x14ac:dyDescent="0.3">
      <c r="A1639">
        <v>507</v>
      </c>
      <c r="B1639" t="s">
        <v>350</v>
      </c>
      <c r="C1639" t="s">
        <v>489</v>
      </c>
      <c r="D1639" t="s">
        <v>670</v>
      </c>
      <c r="E1639" s="4">
        <v>0</v>
      </c>
    </row>
    <row r="1640" spans="1:5" x14ac:dyDescent="0.3">
      <c r="A1640">
        <v>1812</v>
      </c>
      <c r="B1640" t="s">
        <v>350</v>
      </c>
      <c r="C1640" t="s">
        <v>522</v>
      </c>
      <c r="D1640" t="s">
        <v>668</v>
      </c>
      <c r="E1640" s="4">
        <v>227961.04</v>
      </c>
    </row>
    <row r="1641" spans="1:5" x14ac:dyDescent="0.3">
      <c r="A1641">
        <v>1812</v>
      </c>
      <c r="B1641" t="s">
        <v>350</v>
      </c>
      <c r="C1641" t="s">
        <v>522</v>
      </c>
      <c r="D1641" t="s">
        <v>668</v>
      </c>
      <c r="E1641" s="4">
        <v>227961.04</v>
      </c>
    </row>
    <row r="1642" spans="1:5" x14ac:dyDescent="0.3">
      <c r="A1642">
        <v>1812</v>
      </c>
      <c r="B1642" t="s">
        <v>350</v>
      </c>
      <c r="C1642" t="s">
        <v>522</v>
      </c>
      <c r="D1642" t="s">
        <v>668</v>
      </c>
      <c r="E1642" s="4">
        <v>227961.04</v>
      </c>
    </row>
    <row r="1643" spans="1:5" x14ac:dyDescent="0.3">
      <c r="A1643">
        <v>1812</v>
      </c>
      <c r="B1643" t="s">
        <v>350</v>
      </c>
      <c r="C1643" t="s">
        <v>522</v>
      </c>
      <c r="D1643" t="s">
        <v>669</v>
      </c>
      <c r="E1643" s="4">
        <v>0</v>
      </c>
    </row>
    <row r="1644" spans="1:5" x14ac:dyDescent="0.3">
      <c r="A1644">
        <v>1812</v>
      </c>
      <c r="B1644" t="s">
        <v>350</v>
      </c>
      <c r="C1644" t="s">
        <v>522</v>
      </c>
      <c r="D1644" t="s">
        <v>669</v>
      </c>
      <c r="E1644" s="4">
        <v>0</v>
      </c>
    </row>
    <row r="1645" spans="1:5" x14ac:dyDescent="0.3">
      <c r="A1645">
        <v>1812</v>
      </c>
      <c r="B1645" t="s">
        <v>350</v>
      </c>
      <c r="C1645" t="s">
        <v>522</v>
      </c>
      <c r="D1645" t="s">
        <v>669</v>
      </c>
      <c r="E1645" s="4">
        <v>0</v>
      </c>
    </row>
    <row r="1646" spans="1:5" x14ac:dyDescent="0.3">
      <c r="A1646">
        <v>1812</v>
      </c>
      <c r="B1646" t="s">
        <v>350</v>
      </c>
      <c r="C1646" t="s">
        <v>522</v>
      </c>
      <c r="D1646" t="s">
        <v>670</v>
      </c>
      <c r="E1646" s="4">
        <v>0</v>
      </c>
    </row>
    <row r="1647" spans="1:5" x14ac:dyDescent="0.3">
      <c r="A1647">
        <v>1812</v>
      </c>
      <c r="B1647" t="s">
        <v>350</v>
      </c>
      <c r="C1647" t="s">
        <v>522</v>
      </c>
      <c r="D1647" t="s">
        <v>670</v>
      </c>
      <c r="E1647" s="4">
        <v>0</v>
      </c>
    </row>
    <row r="1648" spans="1:5" x14ac:dyDescent="0.3">
      <c r="A1648">
        <v>1812</v>
      </c>
      <c r="B1648" t="s">
        <v>350</v>
      </c>
      <c r="C1648" t="s">
        <v>522</v>
      </c>
      <c r="D1648" t="s">
        <v>670</v>
      </c>
      <c r="E1648" s="4">
        <v>0</v>
      </c>
    </row>
    <row r="1649" spans="1:5" x14ac:dyDescent="0.3">
      <c r="A1649">
        <v>614</v>
      </c>
      <c r="B1649" t="s">
        <v>350</v>
      </c>
      <c r="C1649" t="s">
        <v>594</v>
      </c>
      <c r="D1649" t="s">
        <v>668</v>
      </c>
      <c r="E1649" s="4">
        <v>293933.9651964418</v>
      </c>
    </row>
    <row r="1650" spans="1:5" x14ac:dyDescent="0.3">
      <c r="A1650">
        <v>614</v>
      </c>
      <c r="B1650" t="s">
        <v>350</v>
      </c>
      <c r="C1650" t="s">
        <v>594</v>
      </c>
      <c r="D1650" t="s">
        <v>668</v>
      </c>
      <c r="E1650" s="4">
        <v>293933.9651964418</v>
      </c>
    </row>
    <row r="1651" spans="1:5" x14ac:dyDescent="0.3">
      <c r="A1651">
        <v>614</v>
      </c>
      <c r="B1651" t="s">
        <v>350</v>
      </c>
      <c r="C1651" t="s">
        <v>594</v>
      </c>
      <c r="D1651" t="s">
        <v>668</v>
      </c>
      <c r="E1651" s="4">
        <v>293933.9651964418</v>
      </c>
    </row>
    <row r="1652" spans="1:5" x14ac:dyDescent="0.3">
      <c r="A1652">
        <v>614</v>
      </c>
      <c r="B1652" t="s">
        <v>350</v>
      </c>
      <c r="C1652" t="s">
        <v>594</v>
      </c>
      <c r="D1652" t="s">
        <v>669</v>
      </c>
      <c r="E1652" s="4">
        <v>0</v>
      </c>
    </row>
    <row r="1653" spans="1:5" x14ac:dyDescent="0.3">
      <c r="A1653">
        <v>614</v>
      </c>
      <c r="B1653" t="s">
        <v>350</v>
      </c>
      <c r="C1653" t="s">
        <v>594</v>
      </c>
      <c r="D1653" t="s">
        <v>669</v>
      </c>
      <c r="E1653" s="4">
        <v>0</v>
      </c>
    </row>
    <row r="1654" spans="1:5" x14ac:dyDescent="0.3">
      <c r="A1654">
        <v>614</v>
      </c>
      <c r="B1654" t="s">
        <v>350</v>
      </c>
      <c r="C1654" t="s">
        <v>594</v>
      </c>
      <c r="D1654" t="s">
        <v>669</v>
      </c>
      <c r="E1654" s="4">
        <v>0</v>
      </c>
    </row>
    <row r="1655" spans="1:5" x14ac:dyDescent="0.3">
      <c r="A1655">
        <v>614</v>
      </c>
      <c r="B1655" t="s">
        <v>350</v>
      </c>
      <c r="C1655" t="s">
        <v>594</v>
      </c>
      <c r="D1655" t="s">
        <v>670</v>
      </c>
      <c r="E1655" s="4">
        <v>37324.947961452926</v>
      </c>
    </row>
    <row r="1656" spans="1:5" x14ac:dyDescent="0.3">
      <c r="A1656">
        <v>614</v>
      </c>
      <c r="B1656" t="s">
        <v>350</v>
      </c>
      <c r="C1656" t="s">
        <v>594</v>
      </c>
      <c r="D1656" t="s">
        <v>670</v>
      </c>
      <c r="E1656" s="4">
        <v>37324.947961452926</v>
      </c>
    </row>
    <row r="1657" spans="1:5" x14ac:dyDescent="0.3">
      <c r="A1657">
        <v>614</v>
      </c>
      <c r="B1657" t="s">
        <v>350</v>
      </c>
      <c r="C1657" t="s">
        <v>594</v>
      </c>
      <c r="D1657" t="s">
        <v>670</v>
      </c>
      <c r="E1657" s="4">
        <v>37324.947961452926</v>
      </c>
    </row>
    <row r="1658" spans="1:5" x14ac:dyDescent="0.3">
      <c r="A1658">
        <v>1014</v>
      </c>
      <c r="B1658" t="s">
        <v>350</v>
      </c>
      <c r="C1658" t="s">
        <v>566</v>
      </c>
      <c r="D1658" t="s">
        <v>668</v>
      </c>
      <c r="E1658" s="4">
        <v>252741.29165117309</v>
      </c>
    </row>
    <row r="1659" spans="1:5" x14ac:dyDescent="0.3">
      <c r="A1659">
        <v>1014</v>
      </c>
      <c r="B1659" t="s">
        <v>350</v>
      </c>
      <c r="C1659" t="s">
        <v>566</v>
      </c>
      <c r="D1659" t="s">
        <v>668</v>
      </c>
      <c r="E1659" s="4">
        <v>252741.29165117309</v>
      </c>
    </row>
    <row r="1660" spans="1:5" x14ac:dyDescent="0.3">
      <c r="A1660">
        <v>1014</v>
      </c>
      <c r="B1660" t="s">
        <v>350</v>
      </c>
      <c r="C1660" t="s">
        <v>566</v>
      </c>
      <c r="D1660" t="s">
        <v>668</v>
      </c>
      <c r="E1660" s="4">
        <v>252741.29165117309</v>
      </c>
    </row>
    <row r="1661" spans="1:5" x14ac:dyDescent="0.3">
      <c r="A1661">
        <v>1014</v>
      </c>
      <c r="B1661" t="s">
        <v>350</v>
      </c>
      <c r="C1661" t="s">
        <v>566</v>
      </c>
      <c r="D1661" t="s">
        <v>669</v>
      </c>
      <c r="E1661" s="4">
        <v>40737.905562195658</v>
      </c>
    </row>
    <row r="1662" spans="1:5" x14ac:dyDescent="0.3">
      <c r="A1662">
        <v>1014</v>
      </c>
      <c r="B1662" t="s">
        <v>350</v>
      </c>
      <c r="C1662" t="s">
        <v>566</v>
      </c>
      <c r="D1662" t="s">
        <v>669</v>
      </c>
      <c r="E1662" s="4">
        <v>40737.905562195658</v>
      </c>
    </row>
    <row r="1663" spans="1:5" x14ac:dyDescent="0.3">
      <c r="A1663">
        <v>1014</v>
      </c>
      <c r="B1663" t="s">
        <v>350</v>
      </c>
      <c r="C1663" t="s">
        <v>566</v>
      </c>
      <c r="D1663" t="s">
        <v>669</v>
      </c>
      <c r="E1663" s="4">
        <v>40737.905562195658</v>
      </c>
    </row>
    <row r="1664" spans="1:5" x14ac:dyDescent="0.3">
      <c r="A1664">
        <v>1014</v>
      </c>
      <c r="B1664" t="s">
        <v>350</v>
      </c>
      <c r="C1664" t="s">
        <v>566</v>
      </c>
      <c r="D1664" t="s">
        <v>670</v>
      </c>
      <c r="E1664" s="4">
        <v>19537.566953297919</v>
      </c>
    </row>
    <row r="1665" spans="1:5" x14ac:dyDescent="0.3">
      <c r="A1665">
        <v>1014</v>
      </c>
      <c r="B1665" t="s">
        <v>350</v>
      </c>
      <c r="C1665" t="s">
        <v>566</v>
      </c>
      <c r="D1665" t="s">
        <v>670</v>
      </c>
      <c r="E1665" s="4">
        <v>19537.566953297919</v>
      </c>
    </row>
    <row r="1666" spans="1:5" x14ac:dyDescent="0.3">
      <c r="A1666">
        <v>1014</v>
      </c>
      <c r="B1666" t="s">
        <v>350</v>
      </c>
      <c r="C1666" t="s">
        <v>566</v>
      </c>
      <c r="D1666" t="s">
        <v>670</v>
      </c>
      <c r="E1666" s="4">
        <v>19537.566953297919</v>
      </c>
    </row>
    <row r="1667" spans="1:5" x14ac:dyDescent="0.3">
      <c r="A1667">
        <v>1708</v>
      </c>
      <c r="B1667" t="s">
        <v>350</v>
      </c>
      <c r="C1667" t="s">
        <v>523</v>
      </c>
      <c r="D1667" t="s">
        <v>668</v>
      </c>
      <c r="E1667" s="4">
        <v>264585.72388451442</v>
      </c>
    </row>
    <row r="1668" spans="1:5" x14ac:dyDescent="0.3">
      <c r="A1668">
        <v>1708</v>
      </c>
      <c r="B1668" t="s">
        <v>350</v>
      </c>
      <c r="C1668" t="s">
        <v>523</v>
      </c>
      <c r="D1668" t="s">
        <v>668</v>
      </c>
      <c r="E1668" s="4">
        <v>264585.72388451442</v>
      </c>
    </row>
    <row r="1669" spans="1:5" x14ac:dyDescent="0.3">
      <c r="A1669">
        <v>1708</v>
      </c>
      <c r="B1669" t="s">
        <v>350</v>
      </c>
      <c r="C1669" t="s">
        <v>523</v>
      </c>
      <c r="D1669" t="s">
        <v>668</v>
      </c>
      <c r="E1669" s="4">
        <v>264585.72388451442</v>
      </c>
    </row>
    <row r="1670" spans="1:5" x14ac:dyDescent="0.3">
      <c r="A1670">
        <v>1708</v>
      </c>
      <c r="B1670" t="s">
        <v>350</v>
      </c>
      <c r="C1670" t="s">
        <v>523</v>
      </c>
      <c r="D1670" t="s">
        <v>669</v>
      </c>
      <c r="E1670" s="4">
        <v>78896.237270341197</v>
      </c>
    </row>
    <row r="1671" spans="1:5" x14ac:dyDescent="0.3">
      <c r="A1671">
        <v>1708</v>
      </c>
      <c r="B1671" t="s">
        <v>350</v>
      </c>
      <c r="C1671" t="s">
        <v>523</v>
      </c>
      <c r="D1671" t="s">
        <v>669</v>
      </c>
      <c r="E1671" s="4">
        <v>78896.237270341197</v>
      </c>
    </row>
    <row r="1672" spans="1:5" x14ac:dyDescent="0.3">
      <c r="A1672">
        <v>1708</v>
      </c>
      <c r="B1672" t="s">
        <v>350</v>
      </c>
      <c r="C1672" t="s">
        <v>523</v>
      </c>
      <c r="D1672" t="s">
        <v>669</v>
      </c>
      <c r="E1672" s="4">
        <v>78896.237270341197</v>
      </c>
    </row>
    <row r="1673" spans="1:5" x14ac:dyDescent="0.3">
      <c r="A1673">
        <v>1708</v>
      </c>
      <c r="B1673" t="s">
        <v>350</v>
      </c>
      <c r="C1673" t="s">
        <v>523</v>
      </c>
      <c r="D1673" t="s">
        <v>670</v>
      </c>
      <c r="E1673" s="4">
        <v>71704.038845144358</v>
      </c>
    </row>
    <row r="1674" spans="1:5" x14ac:dyDescent="0.3">
      <c r="A1674">
        <v>1708</v>
      </c>
      <c r="B1674" t="s">
        <v>350</v>
      </c>
      <c r="C1674" t="s">
        <v>523</v>
      </c>
      <c r="D1674" t="s">
        <v>670</v>
      </c>
      <c r="E1674" s="4">
        <v>71704.038845144358</v>
      </c>
    </row>
    <row r="1675" spans="1:5" x14ac:dyDescent="0.3">
      <c r="A1675">
        <v>1708</v>
      </c>
      <c r="B1675" t="s">
        <v>350</v>
      </c>
      <c r="C1675" t="s">
        <v>523</v>
      </c>
      <c r="D1675" t="s">
        <v>670</v>
      </c>
      <c r="E1675" s="4">
        <v>71704.038845144358</v>
      </c>
    </row>
    <row r="1676" spans="1:5" x14ac:dyDescent="0.3">
      <c r="A1676">
        <v>910</v>
      </c>
      <c r="B1676" t="s">
        <v>350</v>
      </c>
      <c r="C1676" t="s">
        <v>503</v>
      </c>
      <c r="D1676" t="s">
        <v>668</v>
      </c>
      <c r="E1676" s="4">
        <v>65999.610960753533</v>
      </c>
    </row>
    <row r="1677" spans="1:5" x14ac:dyDescent="0.3">
      <c r="A1677">
        <v>910</v>
      </c>
      <c r="B1677" t="s">
        <v>350</v>
      </c>
      <c r="C1677" t="s">
        <v>503</v>
      </c>
      <c r="D1677" t="s">
        <v>668</v>
      </c>
      <c r="E1677" s="4">
        <v>65999.610960753533</v>
      </c>
    </row>
    <row r="1678" spans="1:5" x14ac:dyDescent="0.3">
      <c r="A1678">
        <v>910</v>
      </c>
      <c r="B1678" t="s">
        <v>350</v>
      </c>
      <c r="C1678" t="s">
        <v>503</v>
      </c>
      <c r="D1678" t="s">
        <v>668</v>
      </c>
      <c r="E1678" s="4">
        <v>65999.610960753533</v>
      </c>
    </row>
    <row r="1679" spans="1:5" x14ac:dyDescent="0.3">
      <c r="A1679">
        <v>910</v>
      </c>
      <c r="B1679" t="s">
        <v>350</v>
      </c>
      <c r="C1679" t="s">
        <v>503</v>
      </c>
      <c r="D1679" t="s">
        <v>669</v>
      </c>
      <c r="E1679" s="4">
        <v>18692.700272108843</v>
      </c>
    </row>
    <row r="1680" spans="1:5" x14ac:dyDescent="0.3">
      <c r="A1680">
        <v>910</v>
      </c>
      <c r="B1680" t="s">
        <v>350</v>
      </c>
      <c r="C1680" t="s">
        <v>503</v>
      </c>
      <c r="D1680" t="s">
        <v>669</v>
      </c>
      <c r="E1680" s="4">
        <v>18692.700272108843</v>
      </c>
    </row>
    <row r="1681" spans="1:5" x14ac:dyDescent="0.3">
      <c r="A1681">
        <v>910</v>
      </c>
      <c r="B1681" t="s">
        <v>350</v>
      </c>
      <c r="C1681" t="s">
        <v>503</v>
      </c>
      <c r="D1681" t="s">
        <v>669</v>
      </c>
      <c r="E1681" s="4">
        <v>18692.700272108843</v>
      </c>
    </row>
    <row r="1682" spans="1:5" x14ac:dyDescent="0.3">
      <c r="A1682">
        <v>910</v>
      </c>
      <c r="B1682" t="s">
        <v>350</v>
      </c>
      <c r="C1682" t="s">
        <v>503</v>
      </c>
      <c r="D1682" t="s">
        <v>670</v>
      </c>
      <c r="E1682" s="4">
        <v>6901.9201004709575</v>
      </c>
    </row>
    <row r="1683" spans="1:5" x14ac:dyDescent="0.3">
      <c r="A1683">
        <v>910</v>
      </c>
      <c r="B1683" t="s">
        <v>350</v>
      </c>
      <c r="C1683" t="s">
        <v>503</v>
      </c>
      <c r="D1683" t="s">
        <v>670</v>
      </c>
      <c r="E1683" s="4">
        <v>6901.9201004709575</v>
      </c>
    </row>
    <row r="1684" spans="1:5" x14ac:dyDescent="0.3">
      <c r="A1684">
        <v>910</v>
      </c>
      <c r="B1684" t="s">
        <v>350</v>
      </c>
      <c r="C1684" t="s">
        <v>503</v>
      </c>
      <c r="D1684" t="s">
        <v>670</v>
      </c>
      <c r="E1684" s="4">
        <v>6901.9201004709575</v>
      </c>
    </row>
    <row r="1685" spans="1:5" x14ac:dyDescent="0.3">
      <c r="A1685">
        <v>1015</v>
      </c>
      <c r="B1685" t="s">
        <v>350</v>
      </c>
      <c r="C1685" t="s">
        <v>605</v>
      </c>
      <c r="D1685" t="s">
        <v>668</v>
      </c>
      <c r="E1685" s="4">
        <v>153308.27823423123</v>
      </c>
    </row>
    <row r="1686" spans="1:5" x14ac:dyDescent="0.3">
      <c r="A1686">
        <v>1015</v>
      </c>
      <c r="B1686" t="s">
        <v>350</v>
      </c>
      <c r="C1686" t="s">
        <v>605</v>
      </c>
      <c r="D1686" t="s">
        <v>668</v>
      </c>
      <c r="E1686" s="4">
        <v>153308.27823423123</v>
      </c>
    </row>
    <row r="1687" spans="1:5" x14ac:dyDescent="0.3">
      <c r="A1687">
        <v>1015</v>
      </c>
      <c r="B1687" t="s">
        <v>350</v>
      </c>
      <c r="C1687" t="s">
        <v>605</v>
      </c>
      <c r="D1687" t="s">
        <v>668</v>
      </c>
      <c r="E1687" s="4">
        <v>153308.27823423123</v>
      </c>
    </row>
    <row r="1688" spans="1:5" x14ac:dyDescent="0.3">
      <c r="A1688">
        <v>1015</v>
      </c>
      <c r="B1688" t="s">
        <v>350</v>
      </c>
      <c r="C1688" t="s">
        <v>605</v>
      </c>
      <c r="D1688" t="s">
        <v>669</v>
      </c>
      <c r="E1688" s="4">
        <v>35523.09829078133</v>
      </c>
    </row>
    <row r="1689" spans="1:5" x14ac:dyDescent="0.3">
      <c r="A1689">
        <v>1015</v>
      </c>
      <c r="B1689" t="s">
        <v>350</v>
      </c>
      <c r="C1689" t="s">
        <v>605</v>
      </c>
      <c r="D1689" t="s">
        <v>669</v>
      </c>
      <c r="E1689" s="4">
        <v>35523.09829078133</v>
      </c>
    </row>
    <row r="1690" spans="1:5" x14ac:dyDescent="0.3">
      <c r="A1690">
        <v>1015</v>
      </c>
      <c r="B1690" t="s">
        <v>350</v>
      </c>
      <c r="C1690" t="s">
        <v>605</v>
      </c>
      <c r="D1690" t="s">
        <v>669</v>
      </c>
      <c r="E1690" s="4">
        <v>35523.09829078133</v>
      </c>
    </row>
    <row r="1691" spans="1:5" x14ac:dyDescent="0.3">
      <c r="A1691">
        <v>1015</v>
      </c>
      <c r="B1691" t="s">
        <v>350</v>
      </c>
      <c r="C1691" t="s">
        <v>605</v>
      </c>
      <c r="D1691" t="s">
        <v>670</v>
      </c>
      <c r="E1691" s="4">
        <v>30963.197474987453</v>
      </c>
    </row>
    <row r="1692" spans="1:5" x14ac:dyDescent="0.3">
      <c r="A1692">
        <v>1015</v>
      </c>
      <c r="B1692" t="s">
        <v>350</v>
      </c>
      <c r="C1692" t="s">
        <v>605</v>
      </c>
      <c r="D1692" t="s">
        <v>670</v>
      </c>
      <c r="E1692" s="4">
        <v>30963.197474987453</v>
      </c>
    </row>
    <row r="1693" spans="1:5" x14ac:dyDescent="0.3">
      <c r="A1693">
        <v>1015</v>
      </c>
      <c r="B1693" t="s">
        <v>350</v>
      </c>
      <c r="C1693" t="s">
        <v>605</v>
      </c>
      <c r="D1693" t="s">
        <v>670</v>
      </c>
      <c r="E1693" s="4">
        <v>30963.197474987453</v>
      </c>
    </row>
    <row r="1694" spans="1:5" x14ac:dyDescent="0.3">
      <c r="A1694">
        <v>1606</v>
      </c>
      <c r="B1694" t="s">
        <v>350</v>
      </c>
      <c r="C1694" t="s">
        <v>416</v>
      </c>
      <c r="D1694" t="s">
        <v>668</v>
      </c>
      <c r="E1694" s="4">
        <v>176627.00250716091</v>
      </c>
    </row>
    <row r="1695" spans="1:5" x14ac:dyDescent="0.3">
      <c r="A1695">
        <v>1606</v>
      </c>
      <c r="B1695" t="s">
        <v>350</v>
      </c>
      <c r="C1695" t="s">
        <v>416</v>
      </c>
      <c r="D1695" t="s">
        <v>668</v>
      </c>
      <c r="E1695" s="4">
        <v>176627.00250716091</v>
      </c>
    </row>
    <row r="1696" spans="1:5" x14ac:dyDescent="0.3">
      <c r="A1696">
        <v>1606</v>
      </c>
      <c r="B1696" t="s">
        <v>350</v>
      </c>
      <c r="C1696" t="s">
        <v>416</v>
      </c>
      <c r="D1696" t="s">
        <v>668</v>
      </c>
      <c r="E1696" s="4">
        <v>176627.00250716091</v>
      </c>
    </row>
    <row r="1697" spans="1:5" x14ac:dyDescent="0.3">
      <c r="A1697">
        <v>1606</v>
      </c>
      <c r="B1697" t="s">
        <v>350</v>
      </c>
      <c r="C1697" t="s">
        <v>416</v>
      </c>
      <c r="D1697" t="s">
        <v>669</v>
      </c>
      <c r="E1697" s="4">
        <v>42656.278518112893</v>
      </c>
    </row>
    <row r="1698" spans="1:5" x14ac:dyDescent="0.3">
      <c r="A1698">
        <v>1606</v>
      </c>
      <c r="B1698" t="s">
        <v>350</v>
      </c>
      <c r="C1698" t="s">
        <v>416</v>
      </c>
      <c r="D1698" t="s">
        <v>669</v>
      </c>
      <c r="E1698" s="4">
        <v>42656.278518112893</v>
      </c>
    </row>
    <row r="1699" spans="1:5" x14ac:dyDescent="0.3">
      <c r="A1699">
        <v>1606</v>
      </c>
      <c r="B1699" t="s">
        <v>350</v>
      </c>
      <c r="C1699" t="s">
        <v>416</v>
      </c>
      <c r="D1699" t="s">
        <v>669</v>
      </c>
      <c r="E1699" s="4">
        <v>42656.278518112893</v>
      </c>
    </row>
    <row r="1700" spans="1:5" x14ac:dyDescent="0.3">
      <c r="A1700">
        <v>1606</v>
      </c>
      <c r="B1700" t="s">
        <v>350</v>
      </c>
      <c r="C1700" t="s">
        <v>416</v>
      </c>
      <c r="D1700" t="s">
        <v>670</v>
      </c>
      <c r="E1700" s="4">
        <v>35153.917974726202</v>
      </c>
    </row>
    <row r="1701" spans="1:5" x14ac:dyDescent="0.3">
      <c r="A1701">
        <v>1606</v>
      </c>
      <c r="B1701" t="s">
        <v>350</v>
      </c>
      <c r="C1701" t="s">
        <v>416</v>
      </c>
      <c r="D1701" t="s">
        <v>670</v>
      </c>
      <c r="E1701" s="4">
        <v>35153.917974726202</v>
      </c>
    </row>
    <row r="1702" spans="1:5" x14ac:dyDescent="0.3">
      <c r="A1702">
        <v>1606</v>
      </c>
      <c r="B1702" t="s">
        <v>350</v>
      </c>
      <c r="C1702" t="s">
        <v>416</v>
      </c>
      <c r="D1702" t="s">
        <v>670</v>
      </c>
      <c r="E1702" s="4">
        <v>35153.917974726202</v>
      </c>
    </row>
    <row r="1703" spans="1:5" x14ac:dyDescent="0.3">
      <c r="A1703">
        <v>1607</v>
      </c>
      <c r="B1703" t="s">
        <v>350</v>
      </c>
      <c r="C1703" t="s">
        <v>417</v>
      </c>
      <c r="D1703" t="s">
        <v>668</v>
      </c>
      <c r="E1703" s="4">
        <v>381692.28660360171</v>
      </c>
    </row>
    <row r="1704" spans="1:5" x14ac:dyDescent="0.3">
      <c r="A1704">
        <v>1607</v>
      </c>
      <c r="B1704" t="s">
        <v>350</v>
      </c>
      <c r="C1704" t="s">
        <v>417</v>
      </c>
      <c r="D1704" t="s">
        <v>668</v>
      </c>
      <c r="E1704" s="4">
        <v>381692.28660360171</v>
      </c>
    </row>
    <row r="1705" spans="1:5" x14ac:dyDescent="0.3">
      <c r="A1705">
        <v>1607</v>
      </c>
      <c r="B1705" t="s">
        <v>350</v>
      </c>
      <c r="C1705" t="s">
        <v>417</v>
      </c>
      <c r="D1705" t="s">
        <v>668</v>
      </c>
      <c r="E1705" s="4">
        <v>381692.28660360171</v>
      </c>
    </row>
    <row r="1706" spans="1:5" x14ac:dyDescent="0.3">
      <c r="A1706">
        <v>1607</v>
      </c>
      <c r="B1706" t="s">
        <v>350</v>
      </c>
      <c r="C1706" t="s">
        <v>417</v>
      </c>
      <c r="D1706" t="s">
        <v>669</v>
      </c>
      <c r="E1706" s="4">
        <v>89843.784158352297</v>
      </c>
    </row>
    <row r="1707" spans="1:5" x14ac:dyDescent="0.3">
      <c r="A1707">
        <v>1607</v>
      </c>
      <c r="B1707" t="s">
        <v>350</v>
      </c>
      <c r="C1707" t="s">
        <v>417</v>
      </c>
      <c r="D1707" t="s">
        <v>669</v>
      </c>
      <c r="E1707" s="4">
        <v>89843.784158352297</v>
      </c>
    </row>
    <row r="1708" spans="1:5" x14ac:dyDescent="0.3">
      <c r="A1708">
        <v>1607</v>
      </c>
      <c r="B1708" t="s">
        <v>350</v>
      </c>
      <c r="C1708" t="s">
        <v>417</v>
      </c>
      <c r="D1708" t="s">
        <v>669</v>
      </c>
      <c r="E1708" s="4">
        <v>89843.784158352297</v>
      </c>
    </row>
    <row r="1709" spans="1:5" x14ac:dyDescent="0.3">
      <c r="A1709">
        <v>1607</v>
      </c>
      <c r="B1709" t="s">
        <v>350</v>
      </c>
      <c r="C1709" t="s">
        <v>417</v>
      </c>
      <c r="D1709" t="s">
        <v>670</v>
      </c>
      <c r="E1709" s="4">
        <v>84206.978238045951</v>
      </c>
    </row>
    <row r="1710" spans="1:5" x14ac:dyDescent="0.3">
      <c r="A1710">
        <v>1607</v>
      </c>
      <c r="B1710" t="s">
        <v>350</v>
      </c>
      <c r="C1710" t="s">
        <v>417</v>
      </c>
      <c r="D1710" t="s">
        <v>670</v>
      </c>
      <c r="E1710" s="4">
        <v>84206.978238045951</v>
      </c>
    </row>
    <row r="1711" spans="1:5" x14ac:dyDescent="0.3">
      <c r="A1711">
        <v>1607</v>
      </c>
      <c r="B1711" t="s">
        <v>350</v>
      </c>
      <c r="C1711" t="s">
        <v>417</v>
      </c>
      <c r="D1711" t="s">
        <v>670</v>
      </c>
      <c r="E1711" s="4">
        <v>84206.978238045951</v>
      </c>
    </row>
    <row r="1712" spans="1:5" x14ac:dyDescent="0.3">
      <c r="A1712">
        <v>1213</v>
      </c>
      <c r="B1712" t="s">
        <v>350</v>
      </c>
      <c r="C1712" t="s">
        <v>406</v>
      </c>
      <c r="D1712" t="s">
        <v>668</v>
      </c>
      <c r="E1712" s="4">
        <v>546005.63080373826</v>
      </c>
    </row>
    <row r="1713" spans="1:5" x14ac:dyDescent="0.3">
      <c r="A1713">
        <v>1213</v>
      </c>
      <c r="B1713" t="s">
        <v>350</v>
      </c>
      <c r="C1713" t="s">
        <v>406</v>
      </c>
      <c r="D1713" t="s">
        <v>668</v>
      </c>
      <c r="E1713" s="4">
        <v>546005.63080373826</v>
      </c>
    </row>
    <row r="1714" spans="1:5" x14ac:dyDescent="0.3">
      <c r="A1714">
        <v>1213</v>
      </c>
      <c r="B1714" t="s">
        <v>350</v>
      </c>
      <c r="C1714" t="s">
        <v>406</v>
      </c>
      <c r="D1714" t="s">
        <v>668</v>
      </c>
      <c r="E1714" s="4">
        <v>546005.63080373826</v>
      </c>
    </row>
    <row r="1715" spans="1:5" x14ac:dyDescent="0.3">
      <c r="A1715">
        <v>1213</v>
      </c>
      <c r="B1715" t="s">
        <v>350</v>
      </c>
      <c r="C1715" t="s">
        <v>406</v>
      </c>
      <c r="D1715" t="s">
        <v>669</v>
      </c>
      <c r="E1715" s="4">
        <v>163991.27452959502</v>
      </c>
    </row>
    <row r="1716" spans="1:5" x14ac:dyDescent="0.3">
      <c r="A1716">
        <v>1213</v>
      </c>
      <c r="B1716" t="s">
        <v>350</v>
      </c>
      <c r="C1716" t="s">
        <v>406</v>
      </c>
      <c r="D1716" t="s">
        <v>669</v>
      </c>
      <c r="E1716" s="4">
        <v>163991.27452959502</v>
      </c>
    </row>
    <row r="1717" spans="1:5" x14ac:dyDescent="0.3">
      <c r="A1717">
        <v>1213</v>
      </c>
      <c r="B1717" t="s">
        <v>350</v>
      </c>
      <c r="C1717" t="s">
        <v>406</v>
      </c>
      <c r="D1717" t="s">
        <v>669</v>
      </c>
      <c r="E1717" s="4">
        <v>163991.27452959502</v>
      </c>
    </row>
    <row r="1718" spans="1:5" x14ac:dyDescent="0.3">
      <c r="A1718">
        <v>1213</v>
      </c>
      <c r="B1718" t="s">
        <v>350</v>
      </c>
      <c r="C1718" t="s">
        <v>406</v>
      </c>
      <c r="D1718" t="s">
        <v>670</v>
      </c>
      <c r="E1718" s="4">
        <v>50714.064666666665</v>
      </c>
    </row>
    <row r="1719" spans="1:5" x14ac:dyDescent="0.3">
      <c r="A1719">
        <v>1213</v>
      </c>
      <c r="B1719" t="s">
        <v>350</v>
      </c>
      <c r="C1719" t="s">
        <v>406</v>
      </c>
      <c r="D1719" t="s">
        <v>670</v>
      </c>
      <c r="E1719" s="4">
        <v>50714.064666666665</v>
      </c>
    </row>
    <row r="1720" spans="1:5" x14ac:dyDescent="0.3">
      <c r="A1720">
        <v>1213</v>
      </c>
      <c r="B1720" t="s">
        <v>350</v>
      </c>
      <c r="C1720" t="s">
        <v>406</v>
      </c>
      <c r="D1720" t="s">
        <v>670</v>
      </c>
      <c r="E1720" s="4">
        <v>50714.064666666665</v>
      </c>
    </row>
    <row r="1721" spans="1:5" x14ac:dyDescent="0.3">
      <c r="A1721">
        <v>1214</v>
      </c>
      <c r="B1721" t="s">
        <v>350</v>
      </c>
      <c r="C1721" t="s">
        <v>393</v>
      </c>
      <c r="D1721" t="s">
        <v>668</v>
      </c>
      <c r="E1721" s="4">
        <v>249469.49085521881</v>
      </c>
    </row>
    <row r="1722" spans="1:5" x14ac:dyDescent="0.3">
      <c r="A1722">
        <v>1214</v>
      </c>
      <c r="B1722" t="s">
        <v>350</v>
      </c>
      <c r="C1722" t="s">
        <v>393</v>
      </c>
      <c r="D1722" t="s">
        <v>668</v>
      </c>
      <c r="E1722" s="4">
        <v>249469.49085521881</v>
      </c>
    </row>
    <row r="1723" spans="1:5" x14ac:dyDescent="0.3">
      <c r="A1723">
        <v>1214</v>
      </c>
      <c r="B1723" t="s">
        <v>350</v>
      </c>
      <c r="C1723" t="s">
        <v>393</v>
      </c>
      <c r="D1723" t="s">
        <v>668</v>
      </c>
      <c r="E1723" s="4">
        <v>249469.49085521881</v>
      </c>
    </row>
    <row r="1724" spans="1:5" x14ac:dyDescent="0.3">
      <c r="A1724">
        <v>1214</v>
      </c>
      <c r="B1724" t="s">
        <v>350</v>
      </c>
      <c r="C1724" t="s">
        <v>393</v>
      </c>
      <c r="D1724" t="s">
        <v>669</v>
      </c>
      <c r="E1724" s="4">
        <v>101019.42092929292</v>
      </c>
    </row>
    <row r="1725" spans="1:5" x14ac:dyDescent="0.3">
      <c r="A1725">
        <v>1214</v>
      </c>
      <c r="B1725" t="s">
        <v>350</v>
      </c>
      <c r="C1725" t="s">
        <v>393</v>
      </c>
      <c r="D1725" t="s">
        <v>669</v>
      </c>
      <c r="E1725" s="4">
        <v>101019.42092929292</v>
      </c>
    </row>
    <row r="1726" spans="1:5" x14ac:dyDescent="0.3">
      <c r="A1726">
        <v>1214</v>
      </c>
      <c r="B1726" t="s">
        <v>350</v>
      </c>
      <c r="C1726" t="s">
        <v>393</v>
      </c>
      <c r="D1726" t="s">
        <v>669</v>
      </c>
      <c r="E1726" s="4">
        <v>101019.42092929292</v>
      </c>
    </row>
    <row r="1727" spans="1:5" x14ac:dyDescent="0.3">
      <c r="A1727">
        <v>1214</v>
      </c>
      <c r="B1727" t="s">
        <v>350</v>
      </c>
      <c r="C1727" t="s">
        <v>393</v>
      </c>
      <c r="D1727" t="s">
        <v>670</v>
      </c>
      <c r="E1727" s="4">
        <v>38652.048215488212</v>
      </c>
    </row>
    <row r="1728" spans="1:5" x14ac:dyDescent="0.3">
      <c r="A1728">
        <v>1214</v>
      </c>
      <c r="B1728" t="s">
        <v>350</v>
      </c>
      <c r="C1728" t="s">
        <v>393</v>
      </c>
      <c r="D1728" t="s">
        <v>670</v>
      </c>
      <c r="E1728" s="4">
        <v>38652.048215488212</v>
      </c>
    </row>
    <row r="1729" spans="1:5" x14ac:dyDescent="0.3">
      <c r="A1729">
        <v>1214</v>
      </c>
      <c r="B1729" t="s">
        <v>350</v>
      </c>
      <c r="C1729" t="s">
        <v>393</v>
      </c>
      <c r="D1729" t="s">
        <v>670</v>
      </c>
      <c r="E1729" s="4">
        <v>38652.048215488212</v>
      </c>
    </row>
    <row r="1730" spans="1:5" x14ac:dyDescent="0.3">
      <c r="A1730">
        <v>709</v>
      </c>
      <c r="B1730" t="s">
        <v>350</v>
      </c>
      <c r="C1730" t="s">
        <v>364</v>
      </c>
      <c r="D1730" t="s">
        <v>668</v>
      </c>
      <c r="E1730" s="4">
        <v>210150.77071428573</v>
      </c>
    </row>
    <row r="1731" spans="1:5" x14ac:dyDescent="0.3">
      <c r="A1731">
        <v>709</v>
      </c>
      <c r="B1731" t="s">
        <v>350</v>
      </c>
      <c r="C1731" t="s">
        <v>364</v>
      </c>
      <c r="D1731" t="s">
        <v>668</v>
      </c>
      <c r="E1731" s="4">
        <v>210150.77071428573</v>
      </c>
    </row>
    <row r="1732" spans="1:5" x14ac:dyDescent="0.3">
      <c r="A1732">
        <v>709</v>
      </c>
      <c r="B1732" t="s">
        <v>350</v>
      </c>
      <c r="C1732" t="s">
        <v>364</v>
      </c>
      <c r="D1732" t="s">
        <v>668</v>
      </c>
      <c r="E1732" s="4">
        <v>210150.77071428573</v>
      </c>
    </row>
    <row r="1733" spans="1:5" x14ac:dyDescent="0.3">
      <c r="A1733">
        <v>709</v>
      </c>
      <c r="B1733" t="s">
        <v>350</v>
      </c>
      <c r="C1733" t="s">
        <v>364</v>
      </c>
      <c r="D1733" t="s">
        <v>669</v>
      </c>
      <c r="E1733" s="4">
        <v>0</v>
      </c>
    </row>
    <row r="1734" spans="1:5" x14ac:dyDescent="0.3">
      <c r="A1734">
        <v>709</v>
      </c>
      <c r="B1734" t="s">
        <v>350</v>
      </c>
      <c r="C1734" t="s">
        <v>364</v>
      </c>
      <c r="D1734" t="s">
        <v>669</v>
      </c>
      <c r="E1734" s="4">
        <v>0</v>
      </c>
    </row>
    <row r="1735" spans="1:5" x14ac:dyDescent="0.3">
      <c r="A1735">
        <v>709</v>
      </c>
      <c r="B1735" t="s">
        <v>350</v>
      </c>
      <c r="C1735" t="s">
        <v>364</v>
      </c>
      <c r="D1735" t="s">
        <v>669</v>
      </c>
      <c r="E1735" s="4">
        <v>0</v>
      </c>
    </row>
    <row r="1736" spans="1:5" x14ac:dyDescent="0.3">
      <c r="A1736">
        <v>709</v>
      </c>
      <c r="B1736" t="s">
        <v>350</v>
      </c>
      <c r="C1736" t="s">
        <v>364</v>
      </c>
      <c r="D1736" t="s">
        <v>670</v>
      </c>
      <c r="E1736" s="4">
        <v>0</v>
      </c>
    </row>
    <row r="1737" spans="1:5" x14ac:dyDescent="0.3">
      <c r="A1737">
        <v>709</v>
      </c>
      <c r="B1737" t="s">
        <v>350</v>
      </c>
      <c r="C1737" t="s">
        <v>364</v>
      </c>
      <c r="D1737" t="s">
        <v>670</v>
      </c>
      <c r="E1737" s="4">
        <v>0</v>
      </c>
    </row>
    <row r="1738" spans="1:5" x14ac:dyDescent="0.3">
      <c r="A1738">
        <v>709</v>
      </c>
      <c r="B1738" t="s">
        <v>350</v>
      </c>
      <c r="C1738" t="s">
        <v>364</v>
      </c>
      <c r="D1738" t="s">
        <v>670</v>
      </c>
      <c r="E1738" s="4">
        <v>0</v>
      </c>
    </row>
    <row r="1739" spans="1:5" x14ac:dyDescent="0.3">
      <c r="A1739">
        <v>811</v>
      </c>
      <c r="B1739" t="s">
        <v>350</v>
      </c>
      <c r="C1739" t="s">
        <v>387</v>
      </c>
      <c r="D1739" t="s">
        <v>668</v>
      </c>
      <c r="E1739" s="4">
        <v>0</v>
      </c>
    </row>
    <row r="1740" spans="1:5" x14ac:dyDescent="0.3">
      <c r="A1740">
        <v>811</v>
      </c>
      <c r="B1740" t="s">
        <v>350</v>
      </c>
      <c r="C1740" t="s">
        <v>387</v>
      </c>
      <c r="D1740" t="s">
        <v>668</v>
      </c>
      <c r="E1740" s="4">
        <v>0</v>
      </c>
    </row>
    <row r="1741" spans="1:5" x14ac:dyDescent="0.3">
      <c r="A1741">
        <v>811</v>
      </c>
      <c r="B1741" t="s">
        <v>350</v>
      </c>
      <c r="C1741" t="s">
        <v>387</v>
      </c>
      <c r="D1741" t="s">
        <v>668</v>
      </c>
      <c r="E1741" s="4">
        <v>0</v>
      </c>
    </row>
    <row r="1742" spans="1:5" x14ac:dyDescent="0.3">
      <c r="A1742">
        <v>811</v>
      </c>
      <c r="B1742" t="s">
        <v>350</v>
      </c>
      <c r="C1742" t="s">
        <v>387</v>
      </c>
      <c r="D1742" t="s">
        <v>669</v>
      </c>
      <c r="E1742" s="4">
        <v>0</v>
      </c>
    </row>
    <row r="1743" spans="1:5" x14ac:dyDescent="0.3">
      <c r="A1743">
        <v>811</v>
      </c>
      <c r="B1743" t="s">
        <v>350</v>
      </c>
      <c r="C1743" t="s">
        <v>387</v>
      </c>
      <c r="D1743" t="s">
        <v>669</v>
      </c>
      <c r="E1743" s="4">
        <v>0</v>
      </c>
    </row>
    <row r="1744" spans="1:5" x14ac:dyDescent="0.3">
      <c r="A1744">
        <v>811</v>
      </c>
      <c r="B1744" t="s">
        <v>350</v>
      </c>
      <c r="C1744" t="s">
        <v>387</v>
      </c>
      <c r="D1744" t="s">
        <v>669</v>
      </c>
      <c r="E1744" s="4">
        <v>0</v>
      </c>
    </row>
    <row r="1745" spans="1:5" x14ac:dyDescent="0.3">
      <c r="A1745">
        <v>811</v>
      </c>
      <c r="B1745" t="s">
        <v>350</v>
      </c>
      <c r="C1745" t="s">
        <v>387</v>
      </c>
      <c r="D1745" t="s">
        <v>670</v>
      </c>
      <c r="E1745" s="4">
        <v>0</v>
      </c>
    </row>
    <row r="1746" spans="1:5" x14ac:dyDescent="0.3">
      <c r="A1746">
        <v>811</v>
      </c>
      <c r="B1746" t="s">
        <v>350</v>
      </c>
      <c r="C1746" t="s">
        <v>387</v>
      </c>
      <c r="D1746" t="s">
        <v>670</v>
      </c>
      <c r="E1746" s="4">
        <v>0</v>
      </c>
    </row>
    <row r="1747" spans="1:5" x14ac:dyDescent="0.3">
      <c r="A1747">
        <v>811</v>
      </c>
      <c r="B1747" t="s">
        <v>350</v>
      </c>
      <c r="C1747" t="s">
        <v>387</v>
      </c>
      <c r="D1747" t="s">
        <v>670</v>
      </c>
      <c r="E1747" s="4">
        <v>0</v>
      </c>
    </row>
    <row r="1748" spans="1:5" x14ac:dyDescent="0.3">
      <c r="A1748">
        <v>1312</v>
      </c>
      <c r="B1748" t="s">
        <v>350</v>
      </c>
      <c r="C1748" t="s">
        <v>448</v>
      </c>
      <c r="D1748" t="s">
        <v>668</v>
      </c>
      <c r="E1748" s="4">
        <v>689270.84332397615</v>
      </c>
    </row>
    <row r="1749" spans="1:5" x14ac:dyDescent="0.3">
      <c r="A1749">
        <v>1312</v>
      </c>
      <c r="B1749" t="s">
        <v>350</v>
      </c>
      <c r="C1749" t="s">
        <v>448</v>
      </c>
      <c r="D1749" t="s">
        <v>668</v>
      </c>
      <c r="E1749" s="4">
        <v>689270.84332397615</v>
      </c>
    </row>
    <row r="1750" spans="1:5" x14ac:dyDescent="0.3">
      <c r="A1750">
        <v>1312</v>
      </c>
      <c r="B1750" t="s">
        <v>350</v>
      </c>
      <c r="C1750" t="s">
        <v>448</v>
      </c>
      <c r="D1750" t="s">
        <v>668</v>
      </c>
      <c r="E1750" s="4">
        <v>689270.84332397615</v>
      </c>
    </row>
    <row r="1751" spans="1:5" x14ac:dyDescent="0.3">
      <c r="A1751">
        <v>1312</v>
      </c>
      <c r="B1751" t="s">
        <v>350</v>
      </c>
      <c r="C1751" t="s">
        <v>448</v>
      </c>
      <c r="D1751" t="s">
        <v>669</v>
      </c>
      <c r="E1751" s="4">
        <v>223653.4623129963</v>
      </c>
    </row>
    <row r="1752" spans="1:5" x14ac:dyDescent="0.3">
      <c r="A1752">
        <v>1312</v>
      </c>
      <c r="B1752" t="s">
        <v>350</v>
      </c>
      <c r="C1752" t="s">
        <v>448</v>
      </c>
      <c r="D1752" t="s">
        <v>669</v>
      </c>
      <c r="E1752" s="4">
        <v>223653.4623129963</v>
      </c>
    </row>
    <row r="1753" spans="1:5" x14ac:dyDescent="0.3">
      <c r="A1753">
        <v>1312</v>
      </c>
      <c r="B1753" t="s">
        <v>350</v>
      </c>
      <c r="C1753" t="s">
        <v>448</v>
      </c>
      <c r="D1753" t="s">
        <v>669</v>
      </c>
      <c r="E1753" s="4">
        <v>223653.4623129963</v>
      </c>
    </row>
    <row r="1754" spans="1:5" x14ac:dyDescent="0.3">
      <c r="A1754">
        <v>1312</v>
      </c>
      <c r="B1754" t="s">
        <v>350</v>
      </c>
      <c r="C1754" t="s">
        <v>448</v>
      </c>
      <c r="D1754" t="s">
        <v>670</v>
      </c>
      <c r="E1754" s="4">
        <v>151408.74083361583</v>
      </c>
    </row>
    <row r="1755" spans="1:5" x14ac:dyDescent="0.3">
      <c r="A1755">
        <v>1312</v>
      </c>
      <c r="B1755" t="s">
        <v>350</v>
      </c>
      <c r="C1755" t="s">
        <v>448</v>
      </c>
      <c r="D1755" t="s">
        <v>670</v>
      </c>
      <c r="E1755" s="4">
        <v>151408.74083361583</v>
      </c>
    </row>
    <row r="1756" spans="1:5" x14ac:dyDescent="0.3">
      <c r="A1756">
        <v>1312</v>
      </c>
      <c r="B1756" t="s">
        <v>350</v>
      </c>
      <c r="C1756" t="s">
        <v>448</v>
      </c>
      <c r="D1756" t="s">
        <v>670</v>
      </c>
      <c r="E1756" s="4">
        <v>151408.74083361583</v>
      </c>
    </row>
    <row r="1757" spans="1:5" x14ac:dyDescent="0.3">
      <c r="A1757">
        <v>1016</v>
      </c>
      <c r="B1757" t="s">
        <v>350</v>
      </c>
      <c r="C1757" t="s">
        <v>606</v>
      </c>
      <c r="D1757" t="s">
        <v>668</v>
      </c>
      <c r="E1757" s="4">
        <v>161040.8494534624</v>
      </c>
    </row>
    <row r="1758" spans="1:5" x14ac:dyDescent="0.3">
      <c r="A1758">
        <v>1016</v>
      </c>
      <c r="B1758" t="s">
        <v>350</v>
      </c>
      <c r="C1758" t="s">
        <v>606</v>
      </c>
      <c r="D1758" t="s">
        <v>668</v>
      </c>
      <c r="E1758" s="4">
        <v>161040.8494534624</v>
      </c>
    </row>
    <row r="1759" spans="1:5" x14ac:dyDescent="0.3">
      <c r="A1759">
        <v>1016</v>
      </c>
      <c r="B1759" t="s">
        <v>350</v>
      </c>
      <c r="C1759" t="s">
        <v>606</v>
      </c>
      <c r="D1759" t="s">
        <v>668</v>
      </c>
      <c r="E1759" s="4">
        <v>161040.8494534624</v>
      </c>
    </row>
    <row r="1760" spans="1:5" x14ac:dyDescent="0.3">
      <c r="A1760">
        <v>1016</v>
      </c>
      <c r="B1760" t="s">
        <v>350</v>
      </c>
      <c r="C1760" t="s">
        <v>606</v>
      </c>
      <c r="D1760" t="s">
        <v>669</v>
      </c>
      <c r="E1760" s="4">
        <v>24221.591177959792</v>
      </c>
    </row>
    <row r="1761" spans="1:5" x14ac:dyDescent="0.3">
      <c r="A1761">
        <v>1016</v>
      </c>
      <c r="B1761" t="s">
        <v>350</v>
      </c>
      <c r="C1761" t="s">
        <v>606</v>
      </c>
      <c r="D1761" t="s">
        <v>669</v>
      </c>
      <c r="E1761" s="4">
        <v>24221.591177959792</v>
      </c>
    </row>
    <row r="1762" spans="1:5" x14ac:dyDescent="0.3">
      <c r="A1762">
        <v>1016</v>
      </c>
      <c r="B1762" t="s">
        <v>350</v>
      </c>
      <c r="C1762" t="s">
        <v>606</v>
      </c>
      <c r="D1762" t="s">
        <v>669</v>
      </c>
      <c r="E1762" s="4">
        <v>24221.591177959792</v>
      </c>
    </row>
    <row r="1763" spans="1:5" x14ac:dyDescent="0.3">
      <c r="A1763">
        <v>1016</v>
      </c>
      <c r="B1763" t="s">
        <v>350</v>
      </c>
      <c r="C1763" t="s">
        <v>606</v>
      </c>
      <c r="D1763" t="s">
        <v>670</v>
      </c>
      <c r="E1763" s="4">
        <v>34532.133368577815</v>
      </c>
    </row>
    <row r="1764" spans="1:5" x14ac:dyDescent="0.3">
      <c r="A1764">
        <v>1016</v>
      </c>
      <c r="B1764" t="s">
        <v>350</v>
      </c>
      <c r="C1764" t="s">
        <v>606</v>
      </c>
      <c r="D1764" t="s">
        <v>670</v>
      </c>
      <c r="E1764" s="4">
        <v>34532.133368577815</v>
      </c>
    </row>
    <row r="1765" spans="1:5" x14ac:dyDescent="0.3">
      <c r="A1765">
        <v>1016</v>
      </c>
      <c r="B1765" t="s">
        <v>350</v>
      </c>
      <c r="C1765" t="s">
        <v>606</v>
      </c>
      <c r="D1765" t="s">
        <v>670</v>
      </c>
      <c r="E1765" s="4">
        <v>34532.133368577815</v>
      </c>
    </row>
    <row r="1766" spans="1:5" x14ac:dyDescent="0.3">
      <c r="A1766">
        <v>309</v>
      </c>
      <c r="B1766" t="s">
        <v>350</v>
      </c>
      <c r="C1766" t="s">
        <v>468</v>
      </c>
      <c r="D1766" t="s">
        <v>668</v>
      </c>
      <c r="E1766" s="4">
        <v>416836.41883747064</v>
      </c>
    </row>
    <row r="1767" spans="1:5" x14ac:dyDescent="0.3">
      <c r="A1767">
        <v>309</v>
      </c>
      <c r="B1767" t="s">
        <v>350</v>
      </c>
      <c r="C1767" t="s">
        <v>468</v>
      </c>
      <c r="D1767" t="s">
        <v>668</v>
      </c>
      <c r="E1767" s="4">
        <v>416836.41883747064</v>
      </c>
    </row>
    <row r="1768" spans="1:5" x14ac:dyDescent="0.3">
      <c r="A1768">
        <v>309</v>
      </c>
      <c r="B1768" t="s">
        <v>350</v>
      </c>
      <c r="C1768" t="s">
        <v>468</v>
      </c>
      <c r="D1768" t="s">
        <v>668</v>
      </c>
      <c r="E1768" s="4">
        <v>416836.41883747064</v>
      </c>
    </row>
    <row r="1769" spans="1:5" x14ac:dyDescent="0.3">
      <c r="A1769">
        <v>309</v>
      </c>
      <c r="B1769" t="s">
        <v>350</v>
      </c>
      <c r="C1769" t="s">
        <v>468</v>
      </c>
      <c r="D1769" t="s">
        <v>669</v>
      </c>
      <c r="E1769" s="4">
        <v>87863.703035086</v>
      </c>
    </row>
    <row r="1770" spans="1:5" x14ac:dyDescent="0.3">
      <c r="A1770">
        <v>309</v>
      </c>
      <c r="B1770" t="s">
        <v>350</v>
      </c>
      <c r="C1770" t="s">
        <v>468</v>
      </c>
      <c r="D1770" t="s">
        <v>669</v>
      </c>
      <c r="E1770" s="4">
        <v>87863.703035086</v>
      </c>
    </row>
    <row r="1771" spans="1:5" x14ac:dyDescent="0.3">
      <c r="A1771">
        <v>309</v>
      </c>
      <c r="B1771" t="s">
        <v>350</v>
      </c>
      <c r="C1771" t="s">
        <v>468</v>
      </c>
      <c r="D1771" t="s">
        <v>669</v>
      </c>
      <c r="E1771" s="4">
        <v>87863.703035086</v>
      </c>
    </row>
    <row r="1772" spans="1:5" x14ac:dyDescent="0.3">
      <c r="A1772">
        <v>309</v>
      </c>
      <c r="B1772" t="s">
        <v>350</v>
      </c>
      <c r="C1772" t="s">
        <v>468</v>
      </c>
      <c r="D1772" t="s">
        <v>670</v>
      </c>
      <c r="E1772" s="4">
        <v>82128.474377443315</v>
      </c>
    </row>
    <row r="1773" spans="1:5" x14ac:dyDescent="0.3">
      <c r="A1773">
        <v>309</v>
      </c>
      <c r="B1773" t="s">
        <v>350</v>
      </c>
      <c r="C1773" t="s">
        <v>468</v>
      </c>
      <c r="D1773" t="s">
        <v>670</v>
      </c>
      <c r="E1773" s="4">
        <v>82128.474377443315</v>
      </c>
    </row>
    <row r="1774" spans="1:5" x14ac:dyDescent="0.3">
      <c r="A1774">
        <v>309</v>
      </c>
      <c r="B1774" t="s">
        <v>350</v>
      </c>
      <c r="C1774" t="s">
        <v>468</v>
      </c>
      <c r="D1774" t="s">
        <v>670</v>
      </c>
      <c r="E1774" s="4">
        <v>82128.474377443315</v>
      </c>
    </row>
    <row r="1775" spans="1:5" x14ac:dyDescent="0.3">
      <c r="A1775">
        <v>1313</v>
      </c>
      <c r="B1775" t="s">
        <v>350</v>
      </c>
      <c r="C1775" t="s">
        <v>454</v>
      </c>
      <c r="D1775" t="s">
        <v>668</v>
      </c>
      <c r="E1775" s="4">
        <v>295909.0182533047</v>
      </c>
    </row>
    <row r="1776" spans="1:5" x14ac:dyDescent="0.3">
      <c r="A1776">
        <v>1313</v>
      </c>
      <c r="B1776" t="s">
        <v>350</v>
      </c>
      <c r="C1776" t="s">
        <v>454</v>
      </c>
      <c r="D1776" t="s">
        <v>668</v>
      </c>
      <c r="E1776" s="4">
        <v>295909.0182533047</v>
      </c>
    </row>
    <row r="1777" spans="1:5" x14ac:dyDescent="0.3">
      <c r="A1777">
        <v>1313</v>
      </c>
      <c r="B1777" t="s">
        <v>350</v>
      </c>
      <c r="C1777" t="s">
        <v>454</v>
      </c>
      <c r="D1777" t="s">
        <v>668</v>
      </c>
      <c r="E1777" s="4">
        <v>295909.0182533047</v>
      </c>
    </row>
    <row r="1778" spans="1:5" x14ac:dyDescent="0.3">
      <c r="A1778">
        <v>1313</v>
      </c>
      <c r="B1778" t="s">
        <v>350</v>
      </c>
      <c r="C1778" t="s">
        <v>454</v>
      </c>
      <c r="D1778" t="s">
        <v>669</v>
      </c>
      <c r="E1778" s="4">
        <v>87911.643564303129</v>
      </c>
    </row>
    <row r="1779" spans="1:5" x14ac:dyDescent="0.3">
      <c r="A1779">
        <v>1313</v>
      </c>
      <c r="B1779" t="s">
        <v>350</v>
      </c>
      <c r="C1779" t="s">
        <v>454</v>
      </c>
      <c r="D1779" t="s">
        <v>669</v>
      </c>
      <c r="E1779" s="4">
        <v>87911.643564303129</v>
      </c>
    </row>
    <row r="1780" spans="1:5" x14ac:dyDescent="0.3">
      <c r="A1780">
        <v>1313</v>
      </c>
      <c r="B1780" t="s">
        <v>350</v>
      </c>
      <c r="C1780" t="s">
        <v>454</v>
      </c>
      <c r="D1780" t="s">
        <v>669</v>
      </c>
      <c r="E1780" s="4">
        <v>87911.643564303129</v>
      </c>
    </row>
    <row r="1781" spans="1:5" x14ac:dyDescent="0.3">
      <c r="A1781">
        <v>1313</v>
      </c>
      <c r="B1781" t="s">
        <v>350</v>
      </c>
      <c r="C1781" t="s">
        <v>454</v>
      </c>
      <c r="D1781" t="s">
        <v>670</v>
      </c>
      <c r="E1781" s="4">
        <v>25924.444652980386</v>
      </c>
    </row>
    <row r="1782" spans="1:5" x14ac:dyDescent="0.3">
      <c r="A1782">
        <v>1313</v>
      </c>
      <c r="B1782" t="s">
        <v>350</v>
      </c>
      <c r="C1782" t="s">
        <v>454</v>
      </c>
      <c r="D1782" t="s">
        <v>670</v>
      </c>
      <c r="E1782" s="4">
        <v>25924.444652980386</v>
      </c>
    </row>
    <row r="1783" spans="1:5" x14ac:dyDescent="0.3">
      <c r="A1783">
        <v>1313</v>
      </c>
      <c r="B1783" t="s">
        <v>350</v>
      </c>
      <c r="C1783" t="s">
        <v>454</v>
      </c>
      <c r="D1783" t="s">
        <v>670</v>
      </c>
      <c r="E1783" s="4">
        <v>25924.444652980386</v>
      </c>
    </row>
    <row r="1784" spans="1:5" x14ac:dyDescent="0.3">
      <c r="A1784">
        <v>508</v>
      </c>
      <c r="B1784" t="s">
        <v>350</v>
      </c>
      <c r="C1784" t="s">
        <v>490</v>
      </c>
      <c r="D1784" t="s">
        <v>668</v>
      </c>
      <c r="E1784" s="4">
        <v>276793.81554644811</v>
      </c>
    </row>
    <row r="1785" spans="1:5" x14ac:dyDescent="0.3">
      <c r="A1785">
        <v>508</v>
      </c>
      <c r="B1785" t="s">
        <v>350</v>
      </c>
      <c r="C1785" t="s">
        <v>490</v>
      </c>
      <c r="D1785" t="s">
        <v>668</v>
      </c>
      <c r="E1785" s="4">
        <v>276793.81554644811</v>
      </c>
    </row>
    <row r="1786" spans="1:5" x14ac:dyDescent="0.3">
      <c r="A1786">
        <v>508</v>
      </c>
      <c r="B1786" t="s">
        <v>350</v>
      </c>
      <c r="C1786" t="s">
        <v>490</v>
      </c>
      <c r="D1786" t="s">
        <v>668</v>
      </c>
      <c r="E1786" s="4">
        <v>276793.81554644811</v>
      </c>
    </row>
    <row r="1787" spans="1:5" x14ac:dyDescent="0.3">
      <c r="A1787">
        <v>508</v>
      </c>
      <c r="B1787" t="s">
        <v>350</v>
      </c>
      <c r="C1787" t="s">
        <v>490</v>
      </c>
      <c r="D1787" t="s">
        <v>669</v>
      </c>
      <c r="E1787" s="4">
        <v>65999.498597449914</v>
      </c>
    </row>
    <row r="1788" spans="1:5" x14ac:dyDescent="0.3">
      <c r="A1788">
        <v>508</v>
      </c>
      <c r="B1788" t="s">
        <v>350</v>
      </c>
      <c r="C1788" t="s">
        <v>490</v>
      </c>
      <c r="D1788" t="s">
        <v>669</v>
      </c>
      <c r="E1788" s="4">
        <v>65999.498597449914</v>
      </c>
    </row>
    <row r="1789" spans="1:5" x14ac:dyDescent="0.3">
      <c r="A1789">
        <v>508</v>
      </c>
      <c r="B1789" t="s">
        <v>350</v>
      </c>
      <c r="C1789" t="s">
        <v>490</v>
      </c>
      <c r="D1789" t="s">
        <v>669</v>
      </c>
      <c r="E1789" s="4">
        <v>65999.498597449914</v>
      </c>
    </row>
    <row r="1790" spans="1:5" x14ac:dyDescent="0.3">
      <c r="A1790">
        <v>508</v>
      </c>
      <c r="B1790" t="s">
        <v>350</v>
      </c>
      <c r="C1790" t="s">
        <v>490</v>
      </c>
      <c r="D1790" t="s">
        <v>670</v>
      </c>
      <c r="E1790" s="4">
        <v>26938.570856102007</v>
      </c>
    </row>
    <row r="1791" spans="1:5" x14ac:dyDescent="0.3">
      <c r="A1791">
        <v>508</v>
      </c>
      <c r="B1791" t="s">
        <v>350</v>
      </c>
      <c r="C1791" t="s">
        <v>490</v>
      </c>
      <c r="D1791" t="s">
        <v>670</v>
      </c>
      <c r="E1791" s="4">
        <v>26938.570856102007</v>
      </c>
    </row>
    <row r="1792" spans="1:5" x14ac:dyDescent="0.3">
      <c r="A1792">
        <v>508</v>
      </c>
      <c r="B1792" t="s">
        <v>350</v>
      </c>
      <c r="C1792" t="s">
        <v>490</v>
      </c>
      <c r="D1792" t="s">
        <v>670</v>
      </c>
      <c r="E1792" s="4">
        <v>26938.570856102007</v>
      </c>
    </row>
    <row r="1793" spans="1:5" x14ac:dyDescent="0.3">
      <c r="A1793">
        <v>710</v>
      </c>
      <c r="B1793" t="s">
        <v>350</v>
      </c>
      <c r="C1793" t="s">
        <v>365</v>
      </c>
      <c r="D1793" t="s">
        <v>668</v>
      </c>
      <c r="E1793" s="4">
        <v>154014.31829670328</v>
      </c>
    </row>
    <row r="1794" spans="1:5" x14ac:dyDescent="0.3">
      <c r="A1794">
        <v>710</v>
      </c>
      <c r="B1794" t="s">
        <v>350</v>
      </c>
      <c r="C1794" t="s">
        <v>365</v>
      </c>
      <c r="D1794" t="s">
        <v>668</v>
      </c>
      <c r="E1794" s="4">
        <v>154014.31829670328</v>
      </c>
    </row>
    <row r="1795" spans="1:5" x14ac:dyDescent="0.3">
      <c r="A1795">
        <v>710</v>
      </c>
      <c r="B1795" t="s">
        <v>350</v>
      </c>
      <c r="C1795" t="s">
        <v>365</v>
      </c>
      <c r="D1795" t="s">
        <v>668</v>
      </c>
      <c r="E1795" s="4">
        <v>154014.31829670328</v>
      </c>
    </row>
    <row r="1796" spans="1:5" x14ac:dyDescent="0.3">
      <c r="A1796">
        <v>710</v>
      </c>
      <c r="B1796" t="s">
        <v>350</v>
      </c>
      <c r="C1796" t="s">
        <v>365</v>
      </c>
      <c r="D1796" t="s">
        <v>669</v>
      </c>
      <c r="E1796" s="4">
        <v>31576.157307692305</v>
      </c>
    </row>
    <row r="1797" spans="1:5" x14ac:dyDescent="0.3">
      <c r="A1797">
        <v>710</v>
      </c>
      <c r="B1797" t="s">
        <v>350</v>
      </c>
      <c r="C1797" t="s">
        <v>365</v>
      </c>
      <c r="D1797" t="s">
        <v>669</v>
      </c>
      <c r="E1797" s="4">
        <v>31576.157307692305</v>
      </c>
    </row>
    <row r="1798" spans="1:5" x14ac:dyDescent="0.3">
      <c r="A1798">
        <v>710</v>
      </c>
      <c r="B1798" t="s">
        <v>350</v>
      </c>
      <c r="C1798" t="s">
        <v>365</v>
      </c>
      <c r="D1798" t="s">
        <v>669</v>
      </c>
      <c r="E1798" s="4">
        <v>31576.157307692305</v>
      </c>
    </row>
    <row r="1799" spans="1:5" x14ac:dyDescent="0.3">
      <c r="A1799">
        <v>710</v>
      </c>
      <c r="B1799" t="s">
        <v>350</v>
      </c>
      <c r="C1799" t="s">
        <v>365</v>
      </c>
      <c r="D1799" t="s">
        <v>670</v>
      </c>
      <c r="E1799" s="4">
        <v>7088.525109890109</v>
      </c>
    </row>
    <row r="1800" spans="1:5" x14ac:dyDescent="0.3">
      <c r="A1800">
        <v>710</v>
      </c>
      <c r="B1800" t="s">
        <v>350</v>
      </c>
      <c r="C1800" t="s">
        <v>365</v>
      </c>
      <c r="D1800" t="s">
        <v>670</v>
      </c>
      <c r="E1800" s="4">
        <v>7088.525109890109</v>
      </c>
    </row>
    <row r="1801" spans="1:5" x14ac:dyDescent="0.3">
      <c r="A1801">
        <v>710</v>
      </c>
      <c r="B1801" t="s">
        <v>350</v>
      </c>
      <c r="C1801" t="s">
        <v>365</v>
      </c>
      <c r="D1801" t="s">
        <v>670</v>
      </c>
      <c r="E1801" s="4">
        <v>7088.525109890109</v>
      </c>
    </row>
    <row r="1802" spans="1:5" x14ac:dyDescent="0.3">
      <c r="A1802">
        <v>711</v>
      </c>
      <c r="B1802" t="s">
        <v>350</v>
      </c>
      <c r="C1802" t="s">
        <v>366</v>
      </c>
      <c r="D1802" t="s">
        <v>668</v>
      </c>
      <c r="E1802" s="4">
        <v>264551.4689271113</v>
      </c>
    </row>
    <row r="1803" spans="1:5" x14ac:dyDescent="0.3">
      <c r="A1803">
        <v>711</v>
      </c>
      <c r="B1803" t="s">
        <v>350</v>
      </c>
      <c r="C1803" t="s">
        <v>366</v>
      </c>
      <c r="D1803" t="s">
        <v>668</v>
      </c>
      <c r="E1803" s="4">
        <v>264551.4689271113</v>
      </c>
    </row>
    <row r="1804" spans="1:5" x14ac:dyDescent="0.3">
      <c r="A1804">
        <v>711</v>
      </c>
      <c r="B1804" t="s">
        <v>350</v>
      </c>
      <c r="C1804" t="s">
        <v>366</v>
      </c>
      <c r="D1804" t="s">
        <v>668</v>
      </c>
      <c r="E1804" s="4">
        <v>264551.4689271113</v>
      </c>
    </row>
    <row r="1805" spans="1:5" x14ac:dyDescent="0.3">
      <c r="A1805">
        <v>711</v>
      </c>
      <c r="B1805" t="s">
        <v>350</v>
      </c>
      <c r="C1805" t="s">
        <v>366</v>
      </c>
      <c r="D1805" t="s">
        <v>669</v>
      </c>
      <c r="E1805" s="4">
        <v>71752.658606471203</v>
      </c>
    </row>
    <row r="1806" spans="1:5" x14ac:dyDescent="0.3">
      <c r="A1806">
        <v>711</v>
      </c>
      <c r="B1806" t="s">
        <v>350</v>
      </c>
      <c r="C1806" t="s">
        <v>366</v>
      </c>
      <c r="D1806" t="s">
        <v>669</v>
      </c>
      <c r="E1806" s="4">
        <v>71752.658606471203</v>
      </c>
    </row>
    <row r="1807" spans="1:5" x14ac:dyDescent="0.3">
      <c r="A1807">
        <v>711</v>
      </c>
      <c r="B1807" t="s">
        <v>350</v>
      </c>
      <c r="C1807" t="s">
        <v>366</v>
      </c>
      <c r="D1807" t="s">
        <v>669</v>
      </c>
      <c r="E1807" s="4">
        <v>71752.658606471203</v>
      </c>
    </row>
    <row r="1808" spans="1:5" x14ac:dyDescent="0.3">
      <c r="A1808">
        <v>711</v>
      </c>
      <c r="B1808" t="s">
        <v>350</v>
      </c>
      <c r="C1808" t="s">
        <v>366</v>
      </c>
      <c r="D1808" t="s">
        <v>670</v>
      </c>
      <c r="E1808" s="4">
        <v>20417.42318070319</v>
      </c>
    </row>
    <row r="1809" spans="1:5" x14ac:dyDescent="0.3">
      <c r="A1809">
        <v>711</v>
      </c>
      <c r="B1809" t="s">
        <v>350</v>
      </c>
      <c r="C1809" t="s">
        <v>366</v>
      </c>
      <c r="D1809" t="s">
        <v>670</v>
      </c>
      <c r="E1809" s="4">
        <v>20417.42318070319</v>
      </c>
    </row>
    <row r="1810" spans="1:5" x14ac:dyDescent="0.3">
      <c r="A1810">
        <v>711</v>
      </c>
      <c r="B1810" t="s">
        <v>350</v>
      </c>
      <c r="C1810" t="s">
        <v>366</v>
      </c>
      <c r="D1810" t="s">
        <v>670</v>
      </c>
      <c r="E1810" s="4">
        <v>20417.42318070319</v>
      </c>
    </row>
    <row r="1811" spans="1:5" x14ac:dyDescent="0.3">
      <c r="A1811">
        <v>1813</v>
      </c>
      <c r="B1811" t="s">
        <v>350</v>
      </c>
      <c r="C1811" t="s">
        <v>617</v>
      </c>
      <c r="D1811" t="s">
        <v>668</v>
      </c>
      <c r="E1811" s="4">
        <v>429202.00406388205</v>
      </c>
    </row>
    <row r="1812" spans="1:5" x14ac:dyDescent="0.3">
      <c r="A1812">
        <v>1813</v>
      </c>
      <c r="B1812" t="s">
        <v>350</v>
      </c>
      <c r="C1812" t="s">
        <v>617</v>
      </c>
      <c r="D1812" t="s">
        <v>668</v>
      </c>
      <c r="E1812" s="4">
        <v>429202.00406388205</v>
      </c>
    </row>
    <row r="1813" spans="1:5" x14ac:dyDescent="0.3">
      <c r="A1813">
        <v>1813</v>
      </c>
      <c r="B1813" t="s">
        <v>350</v>
      </c>
      <c r="C1813" t="s">
        <v>617</v>
      </c>
      <c r="D1813" t="s">
        <v>668</v>
      </c>
      <c r="E1813" s="4">
        <v>429202.00406388205</v>
      </c>
    </row>
    <row r="1814" spans="1:5" x14ac:dyDescent="0.3">
      <c r="A1814">
        <v>1813</v>
      </c>
      <c r="B1814" t="s">
        <v>350</v>
      </c>
      <c r="C1814" t="s">
        <v>617</v>
      </c>
      <c r="D1814" t="s">
        <v>669</v>
      </c>
      <c r="E1814" s="4">
        <v>104696.78515479114</v>
      </c>
    </row>
    <row r="1815" spans="1:5" x14ac:dyDescent="0.3">
      <c r="A1815">
        <v>1813</v>
      </c>
      <c r="B1815" t="s">
        <v>350</v>
      </c>
      <c r="C1815" t="s">
        <v>617</v>
      </c>
      <c r="D1815" t="s">
        <v>669</v>
      </c>
      <c r="E1815" s="4">
        <v>104696.78515479114</v>
      </c>
    </row>
    <row r="1816" spans="1:5" x14ac:dyDescent="0.3">
      <c r="A1816">
        <v>1813</v>
      </c>
      <c r="B1816" t="s">
        <v>350</v>
      </c>
      <c r="C1816" t="s">
        <v>617</v>
      </c>
      <c r="D1816" t="s">
        <v>669</v>
      </c>
      <c r="E1816" s="4">
        <v>104696.78515479114</v>
      </c>
    </row>
    <row r="1817" spans="1:5" x14ac:dyDescent="0.3">
      <c r="A1817">
        <v>1813</v>
      </c>
      <c r="B1817" t="s">
        <v>350</v>
      </c>
      <c r="C1817" t="s">
        <v>617</v>
      </c>
      <c r="D1817" t="s">
        <v>670</v>
      </c>
      <c r="E1817" s="4">
        <v>74548.496235872226</v>
      </c>
    </row>
    <row r="1818" spans="1:5" x14ac:dyDescent="0.3">
      <c r="A1818">
        <v>1813</v>
      </c>
      <c r="B1818" t="s">
        <v>350</v>
      </c>
      <c r="C1818" t="s">
        <v>617</v>
      </c>
      <c r="D1818" t="s">
        <v>670</v>
      </c>
      <c r="E1818" s="4">
        <v>74548.496235872226</v>
      </c>
    </row>
    <row r="1819" spans="1:5" x14ac:dyDescent="0.3">
      <c r="A1819">
        <v>1813</v>
      </c>
      <c r="B1819" t="s">
        <v>350</v>
      </c>
      <c r="C1819" t="s">
        <v>617</v>
      </c>
      <c r="D1819" t="s">
        <v>670</v>
      </c>
      <c r="E1819" s="4">
        <v>74548.496235872226</v>
      </c>
    </row>
    <row r="1820" spans="1:5" x14ac:dyDescent="0.3">
      <c r="A1820">
        <v>1709</v>
      </c>
      <c r="B1820" t="s">
        <v>350</v>
      </c>
      <c r="C1820" t="s">
        <v>424</v>
      </c>
      <c r="D1820" t="s">
        <v>668</v>
      </c>
      <c r="E1820" s="4">
        <v>267643.59877483442</v>
      </c>
    </row>
    <row r="1821" spans="1:5" x14ac:dyDescent="0.3">
      <c r="A1821">
        <v>1709</v>
      </c>
      <c r="B1821" t="s">
        <v>350</v>
      </c>
      <c r="C1821" t="s">
        <v>424</v>
      </c>
      <c r="D1821" t="s">
        <v>668</v>
      </c>
      <c r="E1821" s="4">
        <v>267643.59877483442</v>
      </c>
    </row>
    <row r="1822" spans="1:5" x14ac:dyDescent="0.3">
      <c r="A1822">
        <v>1709</v>
      </c>
      <c r="B1822" t="s">
        <v>350</v>
      </c>
      <c r="C1822" t="s">
        <v>424</v>
      </c>
      <c r="D1822" t="s">
        <v>668</v>
      </c>
      <c r="E1822" s="4">
        <v>267643.59877483442</v>
      </c>
    </row>
    <row r="1823" spans="1:5" x14ac:dyDescent="0.3">
      <c r="A1823">
        <v>1709</v>
      </c>
      <c r="B1823" t="s">
        <v>350</v>
      </c>
      <c r="C1823" t="s">
        <v>424</v>
      </c>
      <c r="D1823" t="s">
        <v>669</v>
      </c>
      <c r="E1823" s="4">
        <v>65249.455231788073</v>
      </c>
    </row>
    <row r="1824" spans="1:5" x14ac:dyDescent="0.3">
      <c r="A1824">
        <v>1709</v>
      </c>
      <c r="B1824" t="s">
        <v>350</v>
      </c>
      <c r="C1824" t="s">
        <v>424</v>
      </c>
      <c r="D1824" t="s">
        <v>669</v>
      </c>
      <c r="E1824" s="4">
        <v>65249.455231788073</v>
      </c>
    </row>
    <row r="1825" spans="1:5" x14ac:dyDescent="0.3">
      <c r="A1825">
        <v>1709</v>
      </c>
      <c r="B1825" t="s">
        <v>350</v>
      </c>
      <c r="C1825" t="s">
        <v>424</v>
      </c>
      <c r="D1825" t="s">
        <v>669</v>
      </c>
      <c r="E1825" s="4">
        <v>65249.455231788073</v>
      </c>
    </row>
    <row r="1826" spans="1:5" x14ac:dyDescent="0.3">
      <c r="A1826">
        <v>1709</v>
      </c>
      <c r="B1826" t="s">
        <v>350</v>
      </c>
      <c r="C1826" t="s">
        <v>424</v>
      </c>
      <c r="D1826" t="s">
        <v>670</v>
      </c>
      <c r="E1826" s="4">
        <v>32020.56599337748</v>
      </c>
    </row>
    <row r="1827" spans="1:5" x14ac:dyDescent="0.3">
      <c r="A1827">
        <v>1709</v>
      </c>
      <c r="B1827" t="s">
        <v>350</v>
      </c>
      <c r="C1827" t="s">
        <v>424</v>
      </c>
      <c r="D1827" t="s">
        <v>670</v>
      </c>
      <c r="E1827" s="4">
        <v>32020.56599337748</v>
      </c>
    </row>
    <row r="1828" spans="1:5" x14ac:dyDescent="0.3">
      <c r="A1828">
        <v>1709</v>
      </c>
      <c r="B1828" t="s">
        <v>350</v>
      </c>
      <c r="C1828" t="s">
        <v>424</v>
      </c>
      <c r="D1828" t="s">
        <v>670</v>
      </c>
      <c r="E1828" s="4">
        <v>32020.56599337748</v>
      </c>
    </row>
    <row r="1829" spans="1:5" x14ac:dyDescent="0.3">
      <c r="A1829">
        <v>1414</v>
      </c>
      <c r="B1829" t="s">
        <v>350</v>
      </c>
      <c r="C1829" t="s">
        <v>541</v>
      </c>
      <c r="D1829" t="s">
        <v>668</v>
      </c>
      <c r="E1829" s="4">
        <v>504831.78560695186</v>
      </c>
    </row>
    <row r="1830" spans="1:5" x14ac:dyDescent="0.3">
      <c r="A1830">
        <v>1414</v>
      </c>
      <c r="B1830" t="s">
        <v>350</v>
      </c>
      <c r="C1830" t="s">
        <v>541</v>
      </c>
      <c r="D1830" t="s">
        <v>668</v>
      </c>
      <c r="E1830" s="4">
        <v>504831.78560695186</v>
      </c>
    </row>
    <row r="1831" spans="1:5" x14ac:dyDescent="0.3">
      <c r="A1831">
        <v>1414</v>
      </c>
      <c r="B1831" t="s">
        <v>350</v>
      </c>
      <c r="C1831" t="s">
        <v>541</v>
      </c>
      <c r="D1831" t="s">
        <v>668</v>
      </c>
      <c r="E1831" s="4">
        <v>504831.78560695186</v>
      </c>
    </row>
    <row r="1832" spans="1:5" x14ac:dyDescent="0.3">
      <c r="A1832">
        <v>1414</v>
      </c>
      <c r="B1832" t="s">
        <v>350</v>
      </c>
      <c r="C1832" t="s">
        <v>541</v>
      </c>
      <c r="D1832" t="s">
        <v>669</v>
      </c>
      <c r="E1832" s="4">
        <v>134332.9214919786</v>
      </c>
    </row>
    <row r="1833" spans="1:5" x14ac:dyDescent="0.3">
      <c r="A1833">
        <v>1414</v>
      </c>
      <c r="B1833" t="s">
        <v>350</v>
      </c>
      <c r="C1833" t="s">
        <v>541</v>
      </c>
      <c r="D1833" t="s">
        <v>669</v>
      </c>
      <c r="E1833" s="4">
        <v>134332.9214919786</v>
      </c>
    </row>
    <row r="1834" spans="1:5" x14ac:dyDescent="0.3">
      <c r="A1834">
        <v>1414</v>
      </c>
      <c r="B1834" t="s">
        <v>350</v>
      </c>
      <c r="C1834" t="s">
        <v>541</v>
      </c>
      <c r="D1834" t="s">
        <v>669</v>
      </c>
      <c r="E1834" s="4">
        <v>134332.9214919786</v>
      </c>
    </row>
    <row r="1835" spans="1:5" x14ac:dyDescent="0.3">
      <c r="A1835">
        <v>1414</v>
      </c>
      <c r="B1835" t="s">
        <v>350</v>
      </c>
      <c r="C1835" t="s">
        <v>541</v>
      </c>
      <c r="D1835" t="s">
        <v>670</v>
      </c>
      <c r="E1835" s="4">
        <v>97499.701082887696</v>
      </c>
    </row>
    <row r="1836" spans="1:5" x14ac:dyDescent="0.3">
      <c r="A1836">
        <v>1414</v>
      </c>
      <c r="B1836" t="s">
        <v>350</v>
      </c>
      <c r="C1836" t="s">
        <v>541</v>
      </c>
      <c r="D1836" t="s">
        <v>670</v>
      </c>
      <c r="E1836" s="4">
        <v>97499.701082887696</v>
      </c>
    </row>
    <row r="1837" spans="1:5" x14ac:dyDescent="0.3">
      <c r="A1837">
        <v>1414</v>
      </c>
      <c r="B1837" t="s">
        <v>350</v>
      </c>
      <c r="C1837" t="s">
        <v>541</v>
      </c>
      <c r="D1837" t="s">
        <v>670</v>
      </c>
      <c r="E1837" s="4">
        <v>97499.701082887696</v>
      </c>
    </row>
    <row r="1838" spans="1:5" x14ac:dyDescent="0.3">
      <c r="A1838">
        <v>1710</v>
      </c>
      <c r="B1838" t="s">
        <v>350</v>
      </c>
      <c r="C1838" t="s">
        <v>524</v>
      </c>
      <c r="D1838" t="s">
        <v>668</v>
      </c>
      <c r="E1838" s="4">
        <v>195627.48143939392</v>
      </c>
    </row>
    <row r="1839" spans="1:5" x14ac:dyDescent="0.3">
      <c r="A1839">
        <v>1710</v>
      </c>
      <c r="B1839" t="s">
        <v>350</v>
      </c>
      <c r="C1839" t="s">
        <v>524</v>
      </c>
      <c r="D1839" t="s">
        <v>668</v>
      </c>
      <c r="E1839" s="4">
        <v>195627.48143939392</v>
      </c>
    </row>
    <row r="1840" spans="1:5" x14ac:dyDescent="0.3">
      <c r="A1840">
        <v>1710</v>
      </c>
      <c r="B1840" t="s">
        <v>350</v>
      </c>
      <c r="C1840" t="s">
        <v>524</v>
      </c>
      <c r="D1840" t="s">
        <v>668</v>
      </c>
      <c r="E1840" s="4">
        <v>195627.48143939392</v>
      </c>
    </row>
    <row r="1841" spans="1:5" x14ac:dyDescent="0.3">
      <c r="A1841">
        <v>1710</v>
      </c>
      <c r="B1841" t="s">
        <v>350</v>
      </c>
      <c r="C1841" t="s">
        <v>524</v>
      </c>
      <c r="D1841" t="s">
        <v>669</v>
      </c>
      <c r="E1841" s="4">
        <v>53771.951704545449</v>
      </c>
    </row>
    <row r="1842" spans="1:5" x14ac:dyDescent="0.3">
      <c r="A1842">
        <v>1710</v>
      </c>
      <c r="B1842" t="s">
        <v>350</v>
      </c>
      <c r="C1842" t="s">
        <v>524</v>
      </c>
      <c r="D1842" t="s">
        <v>669</v>
      </c>
      <c r="E1842" s="4">
        <v>53771.951704545449</v>
      </c>
    </row>
    <row r="1843" spans="1:5" x14ac:dyDescent="0.3">
      <c r="A1843">
        <v>1710</v>
      </c>
      <c r="B1843" t="s">
        <v>350</v>
      </c>
      <c r="C1843" t="s">
        <v>524</v>
      </c>
      <c r="D1843" t="s">
        <v>669</v>
      </c>
      <c r="E1843" s="4">
        <v>53771.951704545449</v>
      </c>
    </row>
    <row r="1844" spans="1:5" x14ac:dyDescent="0.3">
      <c r="A1844">
        <v>1710</v>
      </c>
      <c r="B1844" t="s">
        <v>350</v>
      </c>
      <c r="C1844" t="s">
        <v>524</v>
      </c>
      <c r="D1844" t="s">
        <v>670</v>
      </c>
      <c r="E1844" s="4">
        <v>20996.666856060601</v>
      </c>
    </row>
    <row r="1845" spans="1:5" x14ac:dyDescent="0.3">
      <c r="A1845">
        <v>1710</v>
      </c>
      <c r="B1845" t="s">
        <v>350</v>
      </c>
      <c r="C1845" t="s">
        <v>524</v>
      </c>
      <c r="D1845" t="s">
        <v>670</v>
      </c>
      <c r="E1845" s="4">
        <v>20996.666856060601</v>
      </c>
    </row>
    <row r="1846" spans="1:5" x14ac:dyDescent="0.3">
      <c r="A1846">
        <v>1710</v>
      </c>
      <c r="B1846" t="s">
        <v>350</v>
      </c>
      <c r="C1846" t="s">
        <v>524</v>
      </c>
      <c r="D1846" t="s">
        <v>670</v>
      </c>
      <c r="E1846" s="4">
        <v>20996.666856060601</v>
      </c>
    </row>
    <row r="1847" spans="1:5" x14ac:dyDescent="0.3">
      <c r="A1847">
        <v>911</v>
      </c>
      <c r="B1847" t="s">
        <v>350</v>
      </c>
      <c r="C1847" t="s">
        <v>504</v>
      </c>
      <c r="D1847" t="s">
        <v>668</v>
      </c>
      <c r="E1847" s="4">
        <v>69964.106732750239</v>
      </c>
    </row>
    <row r="1848" spans="1:5" x14ac:dyDescent="0.3">
      <c r="A1848">
        <v>911</v>
      </c>
      <c r="B1848" t="s">
        <v>350</v>
      </c>
      <c r="C1848" t="s">
        <v>504</v>
      </c>
      <c r="D1848" t="s">
        <v>668</v>
      </c>
      <c r="E1848" s="4">
        <v>69964.106732750239</v>
      </c>
    </row>
    <row r="1849" spans="1:5" x14ac:dyDescent="0.3">
      <c r="A1849">
        <v>911</v>
      </c>
      <c r="B1849" t="s">
        <v>350</v>
      </c>
      <c r="C1849" t="s">
        <v>504</v>
      </c>
      <c r="D1849" t="s">
        <v>668</v>
      </c>
      <c r="E1849" s="4">
        <v>69964.106732750239</v>
      </c>
    </row>
    <row r="1850" spans="1:5" x14ac:dyDescent="0.3">
      <c r="A1850">
        <v>911</v>
      </c>
      <c r="B1850" t="s">
        <v>350</v>
      </c>
      <c r="C1850" t="s">
        <v>504</v>
      </c>
      <c r="D1850" t="s">
        <v>669</v>
      </c>
      <c r="E1850" s="4">
        <v>15488.237368318754</v>
      </c>
    </row>
    <row r="1851" spans="1:5" x14ac:dyDescent="0.3">
      <c r="A1851">
        <v>911</v>
      </c>
      <c r="B1851" t="s">
        <v>350</v>
      </c>
      <c r="C1851" t="s">
        <v>504</v>
      </c>
      <c r="D1851" t="s">
        <v>669</v>
      </c>
      <c r="E1851" s="4">
        <v>15488.237368318754</v>
      </c>
    </row>
    <row r="1852" spans="1:5" x14ac:dyDescent="0.3">
      <c r="A1852">
        <v>911</v>
      </c>
      <c r="B1852" t="s">
        <v>350</v>
      </c>
      <c r="C1852" t="s">
        <v>504</v>
      </c>
      <c r="D1852" t="s">
        <v>669</v>
      </c>
      <c r="E1852" s="4">
        <v>15488.237368318754</v>
      </c>
    </row>
    <row r="1853" spans="1:5" x14ac:dyDescent="0.3">
      <c r="A1853">
        <v>911</v>
      </c>
      <c r="B1853" t="s">
        <v>350</v>
      </c>
      <c r="C1853" t="s">
        <v>504</v>
      </c>
      <c r="D1853" t="s">
        <v>670</v>
      </c>
      <c r="E1853" s="4">
        <v>6141.8872322643338</v>
      </c>
    </row>
    <row r="1854" spans="1:5" x14ac:dyDescent="0.3">
      <c r="A1854">
        <v>911</v>
      </c>
      <c r="B1854" t="s">
        <v>350</v>
      </c>
      <c r="C1854" t="s">
        <v>504</v>
      </c>
      <c r="D1854" t="s">
        <v>670</v>
      </c>
      <c r="E1854" s="4">
        <v>6141.8872322643338</v>
      </c>
    </row>
    <row r="1855" spans="1:5" x14ac:dyDescent="0.3">
      <c r="A1855">
        <v>911</v>
      </c>
      <c r="B1855" t="s">
        <v>350</v>
      </c>
      <c r="C1855" t="s">
        <v>504</v>
      </c>
      <c r="D1855" t="s">
        <v>670</v>
      </c>
      <c r="E1855" s="4">
        <v>6141.8872322643338</v>
      </c>
    </row>
    <row r="1856" spans="1:5" x14ac:dyDescent="0.3">
      <c r="A1856">
        <v>1415</v>
      </c>
      <c r="B1856" t="s">
        <v>350</v>
      </c>
      <c r="C1856" t="s">
        <v>542</v>
      </c>
      <c r="D1856" t="s">
        <v>668</v>
      </c>
      <c r="E1856" s="4">
        <v>217966.92654735272</v>
      </c>
    </row>
    <row r="1857" spans="1:5" x14ac:dyDescent="0.3">
      <c r="A1857">
        <v>1415</v>
      </c>
      <c r="B1857" t="s">
        <v>350</v>
      </c>
      <c r="C1857" t="s">
        <v>542</v>
      </c>
      <c r="D1857" t="s">
        <v>668</v>
      </c>
      <c r="E1857" s="4">
        <v>217966.92654735272</v>
      </c>
    </row>
    <row r="1858" spans="1:5" x14ac:dyDescent="0.3">
      <c r="A1858">
        <v>1415</v>
      </c>
      <c r="B1858" t="s">
        <v>350</v>
      </c>
      <c r="C1858" t="s">
        <v>542</v>
      </c>
      <c r="D1858" t="s">
        <v>668</v>
      </c>
      <c r="E1858" s="4">
        <v>217966.92654735272</v>
      </c>
    </row>
    <row r="1859" spans="1:5" x14ac:dyDescent="0.3">
      <c r="A1859">
        <v>1415</v>
      </c>
      <c r="B1859" t="s">
        <v>350</v>
      </c>
      <c r="C1859" t="s">
        <v>542</v>
      </c>
      <c r="D1859" t="s">
        <v>669</v>
      </c>
      <c r="E1859" s="4">
        <v>48368.719442749643</v>
      </c>
    </row>
    <row r="1860" spans="1:5" x14ac:dyDescent="0.3">
      <c r="A1860">
        <v>1415</v>
      </c>
      <c r="B1860" t="s">
        <v>350</v>
      </c>
      <c r="C1860" t="s">
        <v>542</v>
      </c>
      <c r="D1860" t="s">
        <v>669</v>
      </c>
      <c r="E1860" s="4">
        <v>48368.719442749643</v>
      </c>
    </row>
    <row r="1861" spans="1:5" x14ac:dyDescent="0.3">
      <c r="A1861">
        <v>1415</v>
      </c>
      <c r="B1861" t="s">
        <v>350</v>
      </c>
      <c r="C1861" t="s">
        <v>542</v>
      </c>
      <c r="D1861" t="s">
        <v>669</v>
      </c>
      <c r="E1861" s="4">
        <v>48368.719442749643</v>
      </c>
    </row>
    <row r="1862" spans="1:5" x14ac:dyDescent="0.3">
      <c r="A1862">
        <v>1415</v>
      </c>
      <c r="B1862" t="s">
        <v>350</v>
      </c>
      <c r="C1862" t="s">
        <v>542</v>
      </c>
      <c r="D1862" t="s">
        <v>670</v>
      </c>
      <c r="E1862" s="4">
        <v>63753.172191715821</v>
      </c>
    </row>
    <row r="1863" spans="1:5" x14ac:dyDescent="0.3">
      <c r="A1863">
        <v>1415</v>
      </c>
      <c r="B1863" t="s">
        <v>350</v>
      </c>
      <c r="C1863" t="s">
        <v>542</v>
      </c>
      <c r="D1863" t="s">
        <v>670</v>
      </c>
      <c r="E1863" s="4">
        <v>63753.172191715821</v>
      </c>
    </row>
    <row r="1864" spans="1:5" x14ac:dyDescent="0.3">
      <c r="A1864">
        <v>1415</v>
      </c>
      <c r="B1864" t="s">
        <v>350</v>
      </c>
      <c r="C1864" t="s">
        <v>542</v>
      </c>
      <c r="D1864" t="s">
        <v>670</v>
      </c>
      <c r="E1864" s="4">
        <v>63753.172191715821</v>
      </c>
    </row>
    <row r="1865" spans="1:5" x14ac:dyDescent="0.3">
      <c r="A1865">
        <v>1814</v>
      </c>
      <c r="B1865" t="s">
        <v>350</v>
      </c>
      <c r="C1865" t="s">
        <v>633</v>
      </c>
      <c r="D1865" t="s">
        <v>668</v>
      </c>
      <c r="E1865" s="4">
        <v>255688.63387755104</v>
      </c>
    </row>
    <row r="1866" spans="1:5" x14ac:dyDescent="0.3">
      <c r="A1866">
        <v>1814</v>
      </c>
      <c r="B1866" t="s">
        <v>350</v>
      </c>
      <c r="C1866" t="s">
        <v>633</v>
      </c>
      <c r="D1866" t="s">
        <v>668</v>
      </c>
      <c r="E1866" s="4">
        <v>255688.63387755104</v>
      </c>
    </row>
    <row r="1867" spans="1:5" x14ac:dyDescent="0.3">
      <c r="A1867">
        <v>1814</v>
      </c>
      <c r="B1867" t="s">
        <v>350</v>
      </c>
      <c r="C1867" t="s">
        <v>633</v>
      </c>
      <c r="D1867" t="s">
        <v>668</v>
      </c>
      <c r="E1867" s="4">
        <v>255688.63387755104</v>
      </c>
    </row>
    <row r="1868" spans="1:5" x14ac:dyDescent="0.3">
      <c r="A1868">
        <v>1814</v>
      </c>
      <c r="B1868" t="s">
        <v>350</v>
      </c>
      <c r="C1868" t="s">
        <v>633</v>
      </c>
      <c r="D1868" t="s">
        <v>669</v>
      </c>
      <c r="E1868" s="4">
        <v>60831.774217687082</v>
      </c>
    </row>
    <row r="1869" spans="1:5" x14ac:dyDescent="0.3">
      <c r="A1869">
        <v>1814</v>
      </c>
      <c r="B1869" t="s">
        <v>350</v>
      </c>
      <c r="C1869" t="s">
        <v>633</v>
      </c>
      <c r="D1869" t="s">
        <v>669</v>
      </c>
      <c r="E1869" s="4">
        <v>60831.774217687082</v>
      </c>
    </row>
    <row r="1870" spans="1:5" x14ac:dyDescent="0.3">
      <c r="A1870">
        <v>1814</v>
      </c>
      <c r="B1870" t="s">
        <v>350</v>
      </c>
      <c r="C1870" t="s">
        <v>633</v>
      </c>
      <c r="D1870" t="s">
        <v>669</v>
      </c>
      <c r="E1870" s="4">
        <v>60831.774217687082</v>
      </c>
    </row>
    <row r="1871" spans="1:5" x14ac:dyDescent="0.3">
      <c r="A1871">
        <v>1814</v>
      </c>
      <c r="B1871" t="s">
        <v>350</v>
      </c>
      <c r="C1871" t="s">
        <v>633</v>
      </c>
      <c r="D1871" t="s">
        <v>670</v>
      </c>
      <c r="E1871" s="4">
        <v>25048.37761904762</v>
      </c>
    </row>
    <row r="1872" spans="1:5" x14ac:dyDescent="0.3">
      <c r="A1872">
        <v>1814</v>
      </c>
      <c r="B1872" t="s">
        <v>350</v>
      </c>
      <c r="C1872" t="s">
        <v>633</v>
      </c>
      <c r="D1872" t="s">
        <v>670</v>
      </c>
      <c r="E1872" s="4">
        <v>25048.37761904762</v>
      </c>
    </row>
    <row r="1873" spans="1:5" x14ac:dyDescent="0.3">
      <c r="A1873">
        <v>1814</v>
      </c>
      <c r="B1873" t="s">
        <v>350</v>
      </c>
      <c r="C1873" t="s">
        <v>633</v>
      </c>
      <c r="D1873" t="s">
        <v>670</v>
      </c>
      <c r="E1873" s="4">
        <v>25048.37761904762</v>
      </c>
    </row>
    <row r="1874" spans="1:5" x14ac:dyDescent="0.3">
      <c r="A1874">
        <v>109</v>
      </c>
      <c r="B1874" t="s">
        <v>350</v>
      </c>
      <c r="C1874" t="s">
        <v>455</v>
      </c>
      <c r="D1874" t="s">
        <v>668</v>
      </c>
      <c r="E1874" s="4">
        <v>646181.85196563764</v>
      </c>
    </row>
    <row r="1875" spans="1:5" x14ac:dyDescent="0.3">
      <c r="A1875">
        <v>109</v>
      </c>
      <c r="B1875" t="s">
        <v>350</v>
      </c>
      <c r="C1875" t="s">
        <v>455</v>
      </c>
      <c r="D1875" t="s">
        <v>668</v>
      </c>
      <c r="E1875" s="4">
        <v>646181.85196563764</v>
      </c>
    </row>
    <row r="1876" spans="1:5" x14ac:dyDescent="0.3">
      <c r="A1876">
        <v>109</v>
      </c>
      <c r="B1876" t="s">
        <v>350</v>
      </c>
      <c r="C1876" t="s">
        <v>455</v>
      </c>
      <c r="D1876" t="s">
        <v>668</v>
      </c>
      <c r="E1876" s="4">
        <v>646181.85196563764</v>
      </c>
    </row>
    <row r="1877" spans="1:5" x14ac:dyDescent="0.3">
      <c r="A1877">
        <v>109</v>
      </c>
      <c r="B1877" t="s">
        <v>350</v>
      </c>
      <c r="C1877" t="s">
        <v>455</v>
      </c>
      <c r="D1877" t="s">
        <v>669</v>
      </c>
      <c r="E1877" s="4">
        <v>100513.01235621722</v>
      </c>
    </row>
    <row r="1878" spans="1:5" x14ac:dyDescent="0.3">
      <c r="A1878">
        <v>109</v>
      </c>
      <c r="B1878" t="s">
        <v>350</v>
      </c>
      <c r="C1878" t="s">
        <v>455</v>
      </c>
      <c r="D1878" t="s">
        <v>669</v>
      </c>
      <c r="E1878" s="4">
        <v>100513.01235621722</v>
      </c>
    </row>
    <row r="1879" spans="1:5" x14ac:dyDescent="0.3">
      <c r="A1879">
        <v>109</v>
      </c>
      <c r="B1879" t="s">
        <v>350</v>
      </c>
      <c r="C1879" t="s">
        <v>455</v>
      </c>
      <c r="D1879" t="s">
        <v>669</v>
      </c>
      <c r="E1879" s="4">
        <v>100513.01235621722</v>
      </c>
    </row>
    <row r="1880" spans="1:5" x14ac:dyDescent="0.3">
      <c r="A1880">
        <v>109</v>
      </c>
      <c r="B1880" t="s">
        <v>350</v>
      </c>
      <c r="C1880" t="s">
        <v>455</v>
      </c>
      <c r="D1880" t="s">
        <v>670</v>
      </c>
      <c r="E1880" s="4">
        <v>60907.512148733244</v>
      </c>
    </row>
    <row r="1881" spans="1:5" x14ac:dyDescent="0.3">
      <c r="A1881">
        <v>109</v>
      </c>
      <c r="B1881" t="s">
        <v>350</v>
      </c>
      <c r="C1881" t="s">
        <v>455</v>
      </c>
      <c r="D1881" t="s">
        <v>670</v>
      </c>
      <c r="E1881" s="4">
        <v>60907.512148733244</v>
      </c>
    </row>
    <row r="1882" spans="1:5" x14ac:dyDescent="0.3">
      <c r="A1882">
        <v>109</v>
      </c>
      <c r="B1882" t="s">
        <v>350</v>
      </c>
      <c r="C1882" t="s">
        <v>455</v>
      </c>
      <c r="D1882" t="s">
        <v>670</v>
      </c>
      <c r="E1882" s="4">
        <v>60907.512148733244</v>
      </c>
    </row>
    <row r="1883" spans="1:5" x14ac:dyDescent="0.3">
      <c r="A1883">
        <v>1711</v>
      </c>
      <c r="B1883" t="s">
        <v>350</v>
      </c>
      <c r="C1883" t="s">
        <v>525</v>
      </c>
      <c r="D1883" t="s">
        <v>668</v>
      </c>
      <c r="E1883" s="4">
        <v>242920.97</v>
      </c>
    </row>
    <row r="1884" spans="1:5" x14ac:dyDescent="0.3">
      <c r="A1884">
        <v>1711</v>
      </c>
      <c r="B1884" t="s">
        <v>350</v>
      </c>
      <c r="C1884" t="s">
        <v>525</v>
      </c>
      <c r="D1884" t="s">
        <v>668</v>
      </c>
      <c r="E1884" s="4">
        <v>242920.97</v>
      </c>
    </row>
    <row r="1885" spans="1:5" x14ac:dyDescent="0.3">
      <c r="A1885">
        <v>1711</v>
      </c>
      <c r="B1885" t="s">
        <v>350</v>
      </c>
      <c r="C1885" t="s">
        <v>525</v>
      </c>
      <c r="D1885" t="s">
        <v>668</v>
      </c>
      <c r="E1885" s="4">
        <v>242920.97</v>
      </c>
    </row>
    <row r="1886" spans="1:5" x14ac:dyDescent="0.3">
      <c r="A1886">
        <v>1711</v>
      </c>
      <c r="B1886" t="s">
        <v>350</v>
      </c>
      <c r="C1886" t="s">
        <v>525</v>
      </c>
      <c r="D1886" t="s">
        <v>669</v>
      </c>
      <c r="E1886" s="4">
        <v>0</v>
      </c>
    </row>
    <row r="1887" spans="1:5" x14ac:dyDescent="0.3">
      <c r="A1887">
        <v>1711</v>
      </c>
      <c r="B1887" t="s">
        <v>350</v>
      </c>
      <c r="C1887" t="s">
        <v>525</v>
      </c>
      <c r="D1887" t="s">
        <v>669</v>
      </c>
      <c r="E1887" s="4">
        <v>0</v>
      </c>
    </row>
    <row r="1888" spans="1:5" x14ac:dyDescent="0.3">
      <c r="A1888">
        <v>1711</v>
      </c>
      <c r="B1888" t="s">
        <v>350</v>
      </c>
      <c r="C1888" t="s">
        <v>525</v>
      </c>
      <c r="D1888" t="s">
        <v>669</v>
      </c>
      <c r="E1888" s="4">
        <v>0</v>
      </c>
    </row>
    <row r="1889" spans="1:5" x14ac:dyDescent="0.3">
      <c r="A1889">
        <v>1711</v>
      </c>
      <c r="B1889" t="s">
        <v>350</v>
      </c>
      <c r="C1889" t="s">
        <v>525</v>
      </c>
      <c r="D1889" t="s">
        <v>670</v>
      </c>
      <c r="E1889" s="4">
        <v>0</v>
      </c>
    </row>
    <row r="1890" spans="1:5" x14ac:dyDescent="0.3">
      <c r="A1890">
        <v>1711</v>
      </c>
      <c r="B1890" t="s">
        <v>350</v>
      </c>
      <c r="C1890" t="s">
        <v>525</v>
      </c>
      <c r="D1890" t="s">
        <v>670</v>
      </c>
      <c r="E1890" s="4">
        <v>0</v>
      </c>
    </row>
    <row r="1891" spans="1:5" x14ac:dyDescent="0.3">
      <c r="A1891">
        <v>1711</v>
      </c>
      <c r="B1891" t="s">
        <v>350</v>
      </c>
      <c r="C1891" t="s">
        <v>525</v>
      </c>
      <c r="D1891" t="s">
        <v>670</v>
      </c>
      <c r="E1891" s="4">
        <v>0</v>
      </c>
    </row>
    <row r="1892" spans="1:5" x14ac:dyDescent="0.3">
      <c r="A1892">
        <v>1416</v>
      </c>
      <c r="B1892" t="s">
        <v>350</v>
      </c>
      <c r="C1892" t="s">
        <v>532</v>
      </c>
      <c r="D1892" t="s">
        <v>668</v>
      </c>
      <c r="E1892" s="4">
        <v>225981.24240060509</v>
      </c>
    </row>
    <row r="1893" spans="1:5" x14ac:dyDescent="0.3">
      <c r="A1893">
        <v>1416</v>
      </c>
      <c r="B1893" t="s">
        <v>350</v>
      </c>
      <c r="C1893" t="s">
        <v>532</v>
      </c>
      <c r="D1893" t="s">
        <v>668</v>
      </c>
      <c r="E1893" s="4">
        <v>225981.24240060509</v>
      </c>
    </row>
    <row r="1894" spans="1:5" x14ac:dyDescent="0.3">
      <c r="A1894">
        <v>1416</v>
      </c>
      <c r="B1894" t="s">
        <v>350</v>
      </c>
      <c r="C1894" t="s">
        <v>532</v>
      </c>
      <c r="D1894" t="s">
        <v>668</v>
      </c>
      <c r="E1894" s="4">
        <v>225981.24240060509</v>
      </c>
    </row>
    <row r="1895" spans="1:5" x14ac:dyDescent="0.3">
      <c r="A1895">
        <v>1416</v>
      </c>
      <c r="B1895" t="s">
        <v>350</v>
      </c>
      <c r="C1895" t="s">
        <v>532</v>
      </c>
      <c r="D1895" t="s">
        <v>669</v>
      </c>
      <c r="E1895" s="4">
        <v>59220.302793929935</v>
      </c>
    </row>
    <row r="1896" spans="1:5" x14ac:dyDescent="0.3">
      <c r="A1896">
        <v>1416</v>
      </c>
      <c r="B1896" t="s">
        <v>350</v>
      </c>
      <c r="C1896" t="s">
        <v>532</v>
      </c>
      <c r="D1896" t="s">
        <v>669</v>
      </c>
      <c r="E1896" s="4">
        <v>59220.302793929935</v>
      </c>
    </row>
    <row r="1897" spans="1:5" x14ac:dyDescent="0.3">
      <c r="A1897">
        <v>1416</v>
      </c>
      <c r="B1897" t="s">
        <v>350</v>
      </c>
      <c r="C1897" t="s">
        <v>532</v>
      </c>
      <c r="D1897" t="s">
        <v>669</v>
      </c>
      <c r="E1897" s="4">
        <v>59220.302793929935</v>
      </c>
    </row>
    <row r="1898" spans="1:5" x14ac:dyDescent="0.3">
      <c r="A1898">
        <v>1416</v>
      </c>
      <c r="B1898" t="s">
        <v>350</v>
      </c>
      <c r="C1898" t="s">
        <v>532</v>
      </c>
      <c r="D1898" t="s">
        <v>670</v>
      </c>
      <c r="E1898" s="4">
        <v>44887.272987283126</v>
      </c>
    </row>
    <row r="1899" spans="1:5" x14ac:dyDescent="0.3">
      <c r="A1899">
        <v>1416</v>
      </c>
      <c r="B1899" t="s">
        <v>350</v>
      </c>
      <c r="C1899" t="s">
        <v>532</v>
      </c>
      <c r="D1899" t="s">
        <v>670</v>
      </c>
      <c r="E1899" s="4">
        <v>44887.272987283126</v>
      </c>
    </row>
    <row r="1900" spans="1:5" x14ac:dyDescent="0.3">
      <c r="A1900">
        <v>1416</v>
      </c>
      <c r="B1900" t="s">
        <v>350</v>
      </c>
      <c r="C1900" t="s">
        <v>532</v>
      </c>
      <c r="D1900" t="s">
        <v>670</v>
      </c>
      <c r="E1900" s="4">
        <v>44887.272987283126</v>
      </c>
    </row>
    <row r="1901" spans="1:5" x14ac:dyDescent="0.3">
      <c r="A1901">
        <v>1509</v>
      </c>
      <c r="B1901" t="s">
        <v>350</v>
      </c>
      <c r="C1901" t="s">
        <v>375</v>
      </c>
      <c r="D1901" t="s">
        <v>668</v>
      </c>
      <c r="E1901" s="4">
        <v>478177.32098935067</v>
      </c>
    </row>
    <row r="1902" spans="1:5" x14ac:dyDescent="0.3">
      <c r="A1902">
        <v>1509</v>
      </c>
      <c r="B1902" t="s">
        <v>350</v>
      </c>
      <c r="C1902" t="s">
        <v>375</v>
      </c>
      <c r="D1902" t="s">
        <v>668</v>
      </c>
      <c r="E1902" s="4">
        <v>478177.32098935067</v>
      </c>
    </row>
    <row r="1903" spans="1:5" x14ac:dyDescent="0.3">
      <c r="A1903">
        <v>1509</v>
      </c>
      <c r="B1903" t="s">
        <v>350</v>
      </c>
      <c r="C1903" t="s">
        <v>375</v>
      </c>
      <c r="D1903" t="s">
        <v>668</v>
      </c>
      <c r="E1903" s="4">
        <v>478177.32098935067</v>
      </c>
    </row>
    <row r="1904" spans="1:5" x14ac:dyDescent="0.3">
      <c r="A1904">
        <v>1509</v>
      </c>
      <c r="B1904" t="s">
        <v>350</v>
      </c>
      <c r="C1904" t="s">
        <v>375</v>
      </c>
      <c r="D1904" t="s">
        <v>669</v>
      </c>
      <c r="E1904" s="4">
        <v>96783.745929233934</v>
      </c>
    </row>
    <row r="1905" spans="1:5" x14ac:dyDescent="0.3">
      <c r="A1905">
        <v>1509</v>
      </c>
      <c r="B1905" t="s">
        <v>350</v>
      </c>
      <c r="C1905" t="s">
        <v>375</v>
      </c>
      <c r="D1905" t="s">
        <v>669</v>
      </c>
      <c r="E1905" s="4">
        <v>96783.745929233934</v>
      </c>
    </row>
    <row r="1906" spans="1:5" x14ac:dyDescent="0.3">
      <c r="A1906">
        <v>1509</v>
      </c>
      <c r="B1906" t="s">
        <v>350</v>
      </c>
      <c r="C1906" t="s">
        <v>375</v>
      </c>
      <c r="D1906" t="s">
        <v>669</v>
      </c>
      <c r="E1906" s="4">
        <v>96783.745929233934</v>
      </c>
    </row>
    <row r="1907" spans="1:5" x14ac:dyDescent="0.3">
      <c r="A1907">
        <v>1509</v>
      </c>
      <c r="B1907" t="s">
        <v>350</v>
      </c>
      <c r="C1907" t="s">
        <v>375</v>
      </c>
      <c r="D1907" t="s">
        <v>670</v>
      </c>
      <c r="E1907" s="4">
        <v>21940.383081415319</v>
      </c>
    </row>
    <row r="1908" spans="1:5" x14ac:dyDescent="0.3">
      <c r="A1908">
        <v>1509</v>
      </c>
      <c r="B1908" t="s">
        <v>350</v>
      </c>
      <c r="C1908" t="s">
        <v>375</v>
      </c>
      <c r="D1908" t="s">
        <v>670</v>
      </c>
      <c r="E1908" s="4">
        <v>21940.383081415319</v>
      </c>
    </row>
    <row r="1909" spans="1:5" x14ac:dyDescent="0.3">
      <c r="A1909">
        <v>1509</v>
      </c>
      <c r="B1909" t="s">
        <v>350</v>
      </c>
      <c r="C1909" t="s">
        <v>375</v>
      </c>
      <c r="D1909" t="s">
        <v>670</v>
      </c>
      <c r="E1909" s="4">
        <v>21940.383081415319</v>
      </c>
    </row>
    <row r="1910" spans="1:5" x14ac:dyDescent="0.3">
      <c r="A1910">
        <v>1314</v>
      </c>
      <c r="B1910" t="s">
        <v>350</v>
      </c>
      <c r="C1910" t="s">
        <v>456</v>
      </c>
      <c r="D1910" t="s">
        <v>668</v>
      </c>
      <c r="E1910" s="4">
        <v>271573.71606566932</v>
      </c>
    </row>
    <row r="1911" spans="1:5" x14ac:dyDescent="0.3">
      <c r="A1911">
        <v>1314</v>
      </c>
      <c r="B1911" t="s">
        <v>350</v>
      </c>
      <c r="C1911" t="s">
        <v>456</v>
      </c>
      <c r="D1911" t="s">
        <v>668</v>
      </c>
      <c r="E1911" s="4">
        <v>271573.71606566932</v>
      </c>
    </row>
    <row r="1912" spans="1:5" x14ac:dyDescent="0.3">
      <c r="A1912">
        <v>1314</v>
      </c>
      <c r="B1912" t="s">
        <v>350</v>
      </c>
      <c r="C1912" t="s">
        <v>456</v>
      </c>
      <c r="D1912" t="s">
        <v>668</v>
      </c>
      <c r="E1912" s="4">
        <v>271573.71606566932</v>
      </c>
    </row>
    <row r="1913" spans="1:5" x14ac:dyDescent="0.3">
      <c r="A1913">
        <v>1314</v>
      </c>
      <c r="B1913" t="s">
        <v>350</v>
      </c>
      <c r="C1913" t="s">
        <v>456</v>
      </c>
      <c r="D1913" t="s">
        <v>669</v>
      </c>
      <c r="E1913" s="4">
        <v>61472.052626979341</v>
      </c>
    </row>
    <row r="1914" spans="1:5" x14ac:dyDescent="0.3">
      <c r="A1914">
        <v>1314</v>
      </c>
      <c r="B1914" t="s">
        <v>350</v>
      </c>
      <c r="C1914" t="s">
        <v>456</v>
      </c>
      <c r="D1914" t="s">
        <v>669</v>
      </c>
      <c r="E1914" s="4">
        <v>61472.052626979341</v>
      </c>
    </row>
    <row r="1915" spans="1:5" x14ac:dyDescent="0.3">
      <c r="A1915">
        <v>1314</v>
      </c>
      <c r="B1915" t="s">
        <v>350</v>
      </c>
      <c r="C1915" t="s">
        <v>456</v>
      </c>
      <c r="D1915" t="s">
        <v>669</v>
      </c>
      <c r="E1915" s="4">
        <v>61472.052626979341</v>
      </c>
    </row>
    <row r="1916" spans="1:5" x14ac:dyDescent="0.3">
      <c r="A1916">
        <v>1314</v>
      </c>
      <c r="B1916" t="s">
        <v>350</v>
      </c>
      <c r="C1916" t="s">
        <v>456</v>
      </c>
      <c r="D1916" t="s">
        <v>670</v>
      </c>
      <c r="E1916" s="4">
        <v>74892.007777939623</v>
      </c>
    </row>
    <row r="1917" spans="1:5" x14ac:dyDescent="0.3">
      <c r="A1917">
        <v>1314</v>
      </c>
      <c r="B1917" t="s">
        <v>350</v>
      </c>
      <c r="C1917" t="s">
        <v>456</v>
      </c>
      <c r="D1917" t="s">
        <v>670</v>
      </c>
      <c r="E1917" s="4">
        <v>74892.007777939623</v>
      </c>
    </row>
    <row r="1918" spans="1:5" x14ac:dyDescent="0.3">
      <c r="A1918">
        <v>1314</v>
      </c>
      <c r="B1918" t="s">
        <v>350</v>
      </c>
      <c r="C1918" t="s">
        <v>456</v>
      </c>
      <c r="D1918" t="s">
        <v>670</v>
      </c>
      <c r="E1918" s="4">
        <v>74892.007777939623</v>
      </c>
    </row>
    <row r="1919" spans="1:5" x14ac:dyDescent="0.3">
      <c r="A1919">
        <v>812</v>
      </c>
      <c r="B1919" t="s">
        <v>350</v>
      </c>
      <c r="C1919" t="s">
        <v>388</v>
      </c>
      <c r="D1919" t="s">
        <v>668</v>
      </c>
      <c r="E1919" s="4">
        <v>0</v>
      </c>
    </row>
    <row r="1920" spans="1:5" x14ac:dyDescent="0.3">
      <c r="A1920">
        <v>812</v>
      </c>
      <c r="B1920" t="s">
        <v>350</v>
      </c>
      <c r="C1920" t="s">
        <v>388</v>
      </c>
      <c r="D1920" t="s">
        <v>668</v>
      </c>
      <c r="E1920" s="4">
        <v>0</v>
      </c>
    </row>
    <row r="1921" spans="1:5" x14ac:dyDescent="0.3">
      <c r="A1921">
        <v>812</v>
      </c>
      <c r="B1921" t="s">
        <v>350</v>
      </c>
      <c r="C1921" t="s">
        <v>388</v>
      </c>
      <c r="D1921" t="s">
        <v>668</v>
      </c>
      <c r="E1921" s="4">
        <v>0</v>
      </c>
    </row>
    <row r="1922" spans="1:5" x14ac:dyDescent="0.3">
      <c r="A1922">
        <v>812</v>
      </c>
      <c r="B1922" t="s">
        <v>350</v>
      </c>
      <c r="C1922" t="s">
        <v>388</v>
      </c>
      <c r="D1922" t="s">
        <v>669</v>
      </c>
      <c r="E1922" s="4">
        <v>0</v>
      </c>
    </row>
    <row r="1923" spans="1:5" x14ac:dyDescent="0.3">
      <c r="A1923">
        <v>812</v>
      </c>
      <c r="B1923" t="s">
        <v>350</v>
      </c>
      <c r="C1923" t="s">
        <v>388</v>
      </c>
      <c r="D1923" t="s">
        <v>669</v>
      </c>
      <c r="E1923" s="4">
        <v>0</v>
      </c>
    </row>
    <row r="1924" spans="1:5" x14ac:dyDescent="0.3">
      <c r="A1924">
        <v>812</v>
      </c>
      <c r="B1924" t="s">
        <v>350</v>
      </c>
      <c r="C1924" t="s">
        <v>388</v>
      </c>
      <c r="D1924" t="s">
        <v>669</v>
      </c>
      <c r="E1924" s="4">
        <v>0</v>
      </c>
    </row>
    <row r="1925" spans="1:5" x14ac:dyDescent="0.3">
      <c r="A1925">
        <v>812</v>
      </c>
      <c r="B1925" t="s">
        <v>350</v>
      </c>
      <c r="C1925" t="s">
        <v>388</v>
      </c>
      <c r="D1925" t="s">
        <v>670</v>
      </c>
      <c r="E1925" s="4">
        <v>0</v>
      </c>
    </row>
    <row r="1926" spans="1:5" x14ac:dyDescent="0.3">
      <c r="A1926">
        <v>812</v>
      </c>
      <c r="B1926" t="s">
        <v>350</v>
      </c>
      <c r="C1926" t="s">
        <v>388</v>
      </c>
      <c r="D1926" t="s">
        <v>670</v>
      </c>
      <c r="E1926" s="4">
        <v>0</v>
      </c>
    </row>
    <row r="1927" spans="1:5" x14ac:dyDescent="0.3">
      <c r="A1927">
        <v>812</v>
      </c>
      <c r="B1927" t="s">
        <v>350</v>
      </c>
      <c r="C1927" t="s">
        <v>388</v>
      </c>
      <c r="D1927" t="s">
        <v>670</v>
      </c>
      <c r="E1927" s="4">
        <v>0</v>
      </c>
    </row>
    <row r="1928" spans="1:5" x14ac:dyDescent="0.3">
      <c r="A1928">
        <v>116</v>
      </c>
      <c r="B1928" t="s">
        <v>350</v>
      </c>
      <c r="C1928" t="s">
        <v>457</v>
      </c>
      <c r="D1928" t="s">
        <v>668</v>
      </c>
      <c r="E1928" s="4">
        <v>105928.20320515223</v>
      </c>
    </row>
    <row r="1929" spans="1:5" x14ac:dyDescent="0.3">
      <c r="A1929">
        <v>116</v>
      </c>
      <c r="B1929" t="s">
        <v>350</v>
      </c>
      <c r="C1929" t="s">
        <v>457</v>
      </c>
      <c r="D1929" t="s">
        <v>668</v>
      </c>
      <c r="E1929" s="4">
        <v>105928.20320515223</v>
      </c>
    </row>
    <row r="1930" spans="1:5" x14ac:dyDescent="0.3">
      <c r="A1930">
        <v>116</v>
      </c>
      <c r="B1930" t="s">
        <v>350</v>
      </c>
      <c r="C1930" t="s">
        <v>457</v>
      </c>
      <c r="D1930" t="s">
        <v>668</v>
      </c>
      <c r="E1930" s="4">
        <v>105928.20320515223</v>
      </c>
    </row>
    <row r="1931" spans="1:5" x14ac:dyDescent="0.3">
      <c r="A1931">
        <v>116</v>
      </c>
      <c r="B1931" t="s">
        <v>350</v>
      </c>
      <c r="C1931" t="s">
        <v>457</v>
      </c>
      <c r="D1931" t="s">
        <v>669</v>
      </c>
      <c r="E1931" s="4">
        <v>33865.394403464765</v>
      </c>
    </row>
    <row r="1932" spans="1:5" x14ac:dyDescent="0.3">
      <c r="A1932">
        <v>116</v>
      </c>
      <c r="B1932" t="s">
        <v>350</v>
      </c>
      <c r="C1932" t="s">
        <v>457</v>
      </c>
      <c r="D1932" t="s">
        <v>669</v>
      </c>
      <c r="E1932" s="4">
        <v>33865.394403464765</v>
      </c>
    </row>
    <row r="1933" spans="1:5" x14ac:dyDescent="0.3">
      <c r="A1933">
        <v>116</v>
      </c>
      <c r="B1933" t="s">
        <v>350</v>
      </c>
      <c r="C1933" t="s">
        <v>457</v>
      </c>
      <c r="D1933" t="s">
        <v>669</v>
      </c>
      <c r="E1933" s="4">
        <v>33865.394403464765</v>
      </c>
    </row>
    <row r="1934" spans="1:5" x14ac:dyDescent="0.3">
      <c r="A1934">
        <v>116</v>
      </c>
      <c r="B1934" t="s">
        <v>350</v>
      </c>
      <c r="C1934" t="s">
        <v>457</v>
      </c>
      <c r="D1934" t="s">
        <v>670</v>
      </c>
      <c r="E1934" s="4">
        <v>22244.578861971273</v>
      </c>
    </row>
    <row r="1935" spans="1:5" x14ac:dyDescent="0.3">
      <c r="A1935">
        <v>116</v>
      </c>
      <c r="B1935" t="s">
        <v>350</v>
      </c>
      <c r="C1935" t="s">
        <v>457</v>
      </c>
      <c r="D1935" t="s">
        <v>670</v>
      </c>
      <c r="E1935" s="4">
        <v>22244.578861971273</v>
      </c>
    </row>
    <row r="1936" spans="1:5" x14ac:dyDescent="0.3">
      <c r="A1936">
        <v>116</v>
      </c>
      <c r="B1936" t="s">
        <v>350</v>
      </c>
      <c r="C1936" t="s">
        <v>457</v>
      </c>
      <c r="D1936" t="s">
        <v>670</v>
      </c>
      <c r="E1936" s="4">
        <v>22244.578861971273</v>
      </c>
    </row>
    <row r="1937" spans="1:5" x14ac:dyDescent="0.3">
      <c r="A1937">
        <v>1815</v>
      </c>
      <c r="B1937" t="s">
        <v>350</v>
      </c>
      <c r="C1937" t="s">
        <v>526</v>
      </c>
      <c r="D1937" t="s">
        <v>668</v>
      </c>
      <c r="E1937" s="4">
        <v>241448.59324965134</v>
      </c>
    </row>
    <row r="1938" spans="1:5" x14ac:dyDescent="0.3">
      <c r="A1938">
        <v>1815</v>
      </c>
      <c r="B1938" t="s">
        <v>350</v>
      </c>
      <c r="C1938" t="s">
        <v>526</v>
      </c>
      <c r="D1938" t="s">
        <v>668</v>
      </c>
      <c r="E1938" s="4">
        <v>241448.59324965134</v>
      </c>
    </row>
    <row r="1939" spans="1:5" x14ac:dyDescent="0.3">
      <c r="A1939">
        <v>1815</v>
      </c>
      <c r="B1939" t="s">
        <v>350</v>
      </c>
      <c r="C1939" t="s">
        <v>526</v>
      </c>
      <c r="D1939" t="s">
        <v>668</v>
      </c>
      <c r="E1939" s="4">
        <v>241448.59324965134</v>
      </c>
    </row>
    <row r="1940" spans="1:5" x14ac:dyDescent="0.3">
      <c r="A1940">
        <v>1815</v>
      </c>
      <c r="B1940" t="s">
        <v>350</v>
      </c>
      <c r="C1940" t="s">
        <v>526</v>
      </c>
      <c r="D1940" t="s">
        <v>669</v>
      </c>
      <c r="E1940" s="4">
        <v>41754.268005578801</v>
      </c>
    </row>
    <row r="1941" spans="1:5" x14ac:dyDescent="0.3">
      <c r="A1941">
        <v>1815</v>
      </c>
      <c r="B1941" t="s">
        <v>350</v>
      </c>
      <c r="C1941" t="s">
        <v>526</v>
      </c>
      <c r="D1941" t="s">
        <v>669</v>
      </c>
      <c r="E1941" s="4">
        <v>41754.268005578801</v>
      </c>
    </row>
    <row r="1942" spans="1:5" x14ac:dyDescent="0.3">
      <c r="A1942">
        <v>1815</v>
      </c>
      <c r="B1942" t="s">
        <v>350</v>
      </c>
      <c r="C1942" t="s">
        <v>526</v>
      </c>
      <c r="D1942" t="s">
        <v>669</v>
      </c>
      <c r="E1942" s="4">
        <v>41754.268005578801</v>
      </c>
    </row>
    <row r="1943" spans="1:5" x14ac:dyDescent="0.3">
      <c r="A1943">
        <v>1815</v>
      </c>
      <c r="B1943" t="s">
        <v>350</v>
      </c>
      <c r="C1943" t="s">
        <v>526</v>
      </c>
      <c r="D1943" t="s">
        <v>670</v>
      </c>
      <c r="E1943" s="4">
        <v>42208.118744769876</v>
      </c>
    </row>
    <row r="1944" spans="1:5" x14ac:dyDescent="0.3">
      <c r="A1944">
        <v>1815</v>
      </c>
      <c r="B1944" t="s">
        <v>350</v>
      </c>
      <c r="C1944" t="s">
        <v>526</v>
      </c>
      <c r="D1944" t="s">
        <v>670</v>
      </c>
      <c r="E1944" s="4">
        <v>42208.118744769876</v>
      </c>
    </row>
    <row r="1945" spans="1:5" x14ac:dyDescent="0.3">
      <c r="A1945">
        <v>1815</v>
      </c>
      <c r="B1945" t="s">
        <v>350</v>
      </c>
      <c r="C1945" t="s">
        <v>526</v>
      </c>
      <c r="D1945" t="s">
        <v>670</v>
      </c>
      <c r="E1945" s="4">
        <v>42208.118744769876</v>
      </c>
    </row>
    <row r="1946" spans="1:5" x14ac:dyDescent="0.3">
      <c r="A1946">
        <v>1816</v>
      </c>
      <c r="B1946" t="s">
        <v>350</v>
      </c>
      <c r="C1946" t="s">
        <v>634</v>
      </c>
      <c r="D1946" t="s">
        <v>668</v>
      </c>
      <c r="E1946" s="4">
        <v>226654.38011152419</v>
      </c>
    </row>
    <row r="1947" spans="1:5" x14ac:dyDescent="0.3">
      <c r="A1947">
        <v>1816</v>
      </c>
      <c r="B1947" t="s">
        <v>350</v>
      </c>
      <c r="C1947" t="s">
        <v>634</v>
      </c>
      <c r="D1947" t="s">
        <v>668</v>
      </c>
      <c r="E1947" s="4">
        <v>226654.38011152419</v>
      </c>
    </row>
    <row r="1948" spans="1:5" x14ac:dyDescent="0.3">
      <c r="A1948">
        <v>1816</v>
      </c>
      <c r="B1948" t="s">
        <v>350</v>
      </c>
      <c r="C1948" t="s">
        <v>634</v>
      </c>
      <c r="D1948" t="s">
        <v>668</v>
      </c>
      <c r="E1948" s="4">
        <v>226654.38011152419</v>
      </c>
    </row>
    <row r="1949" spans="1:5" x14ac:dyDescent="0.3">
      <c r="A1949">
        <v>1816</v>
      </c>
      <c r="B1949" t="s">
        <v>350</v>
      </c>
      <c r="C1949" t="s">
        <v>634</v>
      </c>
      <c r="D1949" t="s">
        <v>669</v>
      </c>
      <c r="E1949" s="4">
        <v>55446.729775181455</v>
      </c>
    </row>
    <row r="1950" spans="1:5" x14ac:dyDescent="0.3">
      <c r="A1950">
        <v>1816</v>
      </c>
      <c r="B1950" t="s">
        <v>350</v>
      </c>
      <c r="C1950" t="s">
        <v>634</v>
      </c>
      <c r="D1950" t="s">
        <v>669</v>
      </c>
      <c r="E1950" s="4">
        <v>55446.729775181455</v>
      </c>
    </row>
    <row r="1951" spans="1:5" x14ac:dyDescent="0.3">
      <c r="A1951">
        <v>1816</v>
      </c>
      <c r="B1951" t="s">
        <v>350</v>
      </c>
      <c r="C1951" t="s">
        <v>634</v>
      </c>
      <c r="D1951" t="s">
        <v>669</v>
      </c>
      <c r="E1951" s="4">
        <v>55446.729775181455</v>
      </c>
    </row>
    <row r="1952" spans="1:5" x14ac:dyDescent="0.3">
      <c r="A1952">
        <v>1816</v>
      </c>
      <c r="B1952" t="s">
        <v>350</v>
      </c>
      <c r="C1952" t="s">
        <v>634</v>
      </c>
      <c r="D1952" t="s">
        <v>670</v>
      </c>
      <c r="E1952" s="4">
        <v>59467.675827580111</v>
      </c>
    </row>
    <row r="1953" spans="1:5" x14ac:dyDescent="0.3">
      <c r="A1953">
        <v>1816</v>
      </c>
      <c r="B1953" t="s">
        <v>350</v>
      </c>
      <c r="C1953" t="s">
        <v>634</v>
      </c>
      <c r="D1953" t="s">
        <v>670</v>
      </c>
      <c r="E1953" s="4">
        <v>59467.675827580111</v>
      </c>
    </row>
    <row r="1954" spans="1:5" x14ac:dyDescent="0.3">
      <c r="A1954">
        <v>1816</v>
      </c>
      <c r="B1954" t="s">
        <v>350</v>
      </c>
      <c r="C1954" t="s">
        <v>634</v>
      </c>
      <c r="D1954" t="s">
        <v>670</v>
      </c>
      <c r="E1954" s="4">
        <v>59467.675827580111</v>
      </c>
    </row>
    <row r="1955" spans="1:5" x14ac:dyDescent="0.3">
      <c r="A1955">
        <v>1417</v>
      </c>
      <c r="B1955" t="s">
        <v>350</v>
      </c>
      <c r="C1955" t="s">
        <v>550</v>
      </c>
      <c r="D1955" t="s">
        <v>668</v>
      </c>
      <c r="E1955" s="4">
        <v>240020.33041568464</v>
      </c>
    </row>
    <row r="1956" spans="1:5" x14ac:dyDescent="0.3">
      <c r="A1956">
        <v>1417</v>
      </c>
      <c r="B1956" t="s">
        <v>350</v>
      </c>
      <c r="C1956" t="s">
        <v>550</v>
      </c>
      <c r="D1956" t="s">
        <v>668</v>
      </c>
      <c r="E1956" s="4">
        <v>240020.33041568464</v>
      </c>
    </row>
    <row r="1957" spans="1:5" x14ac:dyDescent="0.3">
      <c r="A1957">
        <v>1417</v>
      </c>
      <c r="B1957" t="s">
        <v>350</v>
      </c>
      <c r="C1957" t="s">
        <v>550</v>
      </c>
      <c r="D1957" t="s">
        <v>668</v>
      </c>
      <c r="E1957" s="4">
        <v>240020.33041568464</v>
      </c>
    </row>
    <row r="1958" spans="1:5" x14ac:dyDescent="0.3">
      <c r="A1958">
        <v>1417</v>
      </c>
      <c r="B1958" t="s">
        <v>350</v>
      </c>
      <c r="C1958" t="s">
        <v>550</v>
      </c>
      <c r="D1958" t="s">
        <v>669</v>
      </c>
      <c r="E1958" s="4">
        <v>52072.207276623107</v>
      </c>
    </row>
    <row r="1959" spans="1:5" x14ac:dyDescent="0.3">
      <c r="A1959">
        <v>1417</v>
      </c>
      <c r="B1959" t="s">
        <v>350</v>
      </c>
      <c r="C1959" t="s">
        <v>550</v>
      </c>
      <c r="D1959" t="s">
        <v>669</v>
      </c>
      <c r="E1959" s="4">
        <v>52072.207276623107</v>
      </c>
    </row>
    <row r="1960" spans="1:5" x14ac:dyDescent="0.3">
      <c r="A1960">
        <v>1417</v>
      </c>
      <c r="B1960" t="s">
        <v>350</v>
      </c>
      <c r="C1960" t="s">
        <v>550</v>
      </c>
      <c r="D1960" t="s">
        <v>669</v>
      </c>
      <c r="E1960" s="4">
        <v>52072.207276623107</v>
      </c>
    </row>
    <row r="1961" spans="1:5" x14ac:dyDescent="0.3">
      <c r="A1961">
        <v>1417</v>
      </c>
      <c r="B1961" t="s">
        <v>350</v>
      </c>
      <c r="C1961" t="s">
        <v>550</v>
      </c>
      <c r="D1961" t="s">
        <v>670</v>
      </c>
      <c r="E1961" s="4">
        <v>0</v>
      </c>
    </row>
    <row r="1962" spans="1:5" x14ac:dyDescent="0.3">
      <c r="A1962">
        <v>1417</v>
      </c>
      <c r="B1962" t="s">
        <v>350</v>
      </c>
      <c r="C1962" t="s">
        <v>550</v>
      </c>
      <c r="D1962" t="s">
        <v>670</v>
      </c>
      <c r="E1962" s="4">
        <v>0</v>
      </c>
    </row>
    <row r="1963" spans="1:5" x14ac:dyDescent="0.3">
      <c r="A1963">
        <v>1417</v>
      </c>
      <c r="B1963" t="s">
        <v>350</v>
      </c>
      <c r="C1963" t="s">
        <v>550</v>
      </c>
      <c r="D1963" t="s">
        <v>670</v>
      </c>
      <c r="E1963" s="4">
        <v>0</v>
      </c>
    </row>
    <row r="1964" spans="1:5" x14ac:dyDescent="0.3">
      <c r="A1964">
        <v>1817</v>
      </c>
      <c r="B1964" t="s">
        <v>350</v>
      </c>
      <c r="C1964" t="s">
        <v>635</v>
      </c>
      <c r="D1964" t="s">
        <v>668</v>
      </c>
      <c r="E1964" s="4">
        <v>257663.7127798874</v>
      </c>
    </row>
    <row r="1965" spans="1:5" x14ac:dyDescent="0.3">
      <c r="A1965">
        <v>1817</v>
      </c>
      <c r="B1965" t="s">
        <v>350</v>
      </c>
      <c r="C1965" t="s">
        <v>635</v>
      </c>
      <c r="D1965" t="s">
        <v>668</v>
      </c>
      <c r="E1965" s="4">
        <v>257663.7127798874</v>
      </c>
    </row>
    <row r="1966" spans="1:5" x14ac:dyDescent="0.3">
      <c r="A1966">
        <v>1817</v>
      </c>
      <c r="B1966" t="s">
        <v>350</v>
      </c>
      <c r="C1966" t="s">
        <v>635</v>
      </c>
      <c r="D1966" t="s">
        <v>668</v>
      </c>
      <c r="E1966" s="4">
        <v>257663.7127798874</v>
      </c>
    </row>
    <row r="1967" spans="1:5" x14ac:dyDescent="0.3">
      <c r="A1967">
        <v>1817</v>
      </c>
      <c r="B1967" t="s">
        <v>350</v>
      </c>
      <c r="C1967" t="s">
        <v>635</v>
      </c>
      <c r="D1967" t="s">
        <v>669</v>
      </c>
      <c r="E1967" s="4">
        <v>58232.625245515257</v>
      </c>
    </row>
    <row r="1968" spans="1:5" x14ac:dyDescent="0.3">
      <c r="A1968">
        <v>1817</v>
      </c>
      <c r="B1968" t="s">
        <v>350</v>
      </c>
      <c r="C1968" t="s">
        <v>635</v>
      </c>
      <c r="D1968" t="s">
        <v>669</v>
      </c>
      <c r="E1968" s="4">
        <v>58232.625245515257</v>
      </c>
    </row>
    <row r="1969" spans="1:5" x14ac:dyDescent="0.3">
      <c r="A1969">
        <v>1817</v>
      </c>
      <c r="B1969" t="s">
        <v>350</v>
      </c>
      <c r="C1969" t="s">
        <v>635</v>
      </c>
      <c r="D1969" t="s">
        <v>669</v>
      </c>
      <c r="E1969" s="4">
        <v>58232.625245515257</v>
      </c>
    </row>
    <row r="1970" spans="1:5" x14ac:dyDescent="0.3">
      <c r="A1970">
        <v>1817</v>
      </c>
      <c r="B1970" t="s">
        <v>350</v>
      </c>
      <c r="C1970" t="s">
        <v>635</v>
      </c>
      <c r="D1970" t="s">
        <v>670</v>
      </c>
      <c r="E1970" s="4">
        <v>25672.447688883069</v>
      </c>
    </row>
    <row r="1971" spans="1:5" x14ac:dyDescent="0.3">
      <c r="A1971">
        <v>1817</v>
      </c>
      <c r="B1971" t="s">
        <v>350</v>
      </c>
      <c r="C1971" t="s">
        <v>635</v>
      </c>
      <c r="D1971" t="s">
        <v>670</v>
      </c>
      <c r="E1971" s="4">
        <v>25672.447688883069</v>
      </c>
    </row>
    <row r="1972" spans="1:5" x14ac:dyDescent="0.3">
      <c r="A1972">
        <v>1817</v>
      </c>
      <c r="B1972" t="s">
        <v>350</v>
      </c>
      <c r="C1972" t="s">
        <v>635</v>
      </c>
      <c r="D1972" t="s">
        <v>670</v>
      </c>
      <c r="E1972" s="4">
        <v>25672.447688883069</v>
      </c>
    </row>
    <row r="1973" spans="1:5" x14ac:dyDescent="0.3">
      <c r="A1973">
        <v>912</v>
      </c>
      <c r="B1973" t="s">
        <v>350</v>
      </c>
      <c r="C1973" t="s">
        <v>505</v>
      </c>
      <c r="D1973" t="s">
        <v>668</v>
      </c>
      <c r="E1973" s="4">
        <v>64148.524636194343</v>
      </c>
    </row>
    <row r="1974" spans="1:5" x14ac:dyDescent="0.3">
      <c r="A1974">
        <v>912</v>
      </c>
      <c r="B1974" t="s">
        <v>350</v>
      </c>
      <c r="C1974" t="s">
        <v>505</v>
      </c>
      <c r="D1974" t="s">
        <v>668</v>
      </c>
      <c r="E1974" s="4">
        <v>64148.524636194343</v>
      </c>
    </row>
    <row r="1975" spans="1:5" x14ac:dyDescent="0.3">
      <c r="A1975">
        <v>912</v>
      </c>
      <c r="B1975" t="s">
        <v>350</v>
      </c>
      <c r="C1975" t="s">
        <v>505</v>
      </c>
      <c r="D1975" t="s">
        <v>668</v>
      </c>
      <c r="E1975" s="4">
        <v>64148.524636194343</v>
      </c>
    </row>
    <row r="1976" spans="1:5" x14ac:dyDescent="0.3">
      <c r="A1976">
        <v>912</v>
      </c>
      <c r="B1976" t="s">
        <v>350</v>
      </c>
      <c r="C1976" t="s">
        <v>505</v>
      </c>
      <c r="D1976" t="s">
        <v>669</v>
      </c>
      <c r="E1976" s="4">
        <v>13071.599291349246</v>
      </c>
    </row>
    <row r="1977" spans="1:5" x14ac:dyDescent="0.3">
      <c r="A1977">
        <v>912</v>
      </c>
      <c r="B1977" t="s">
        <v>350</v>
      </c>
      <c r="C1977" t="s">
        <v>505</v>
      </c>
      <c r="D1977" t="s">
        <v>669</v>
      </c>
      <c r="E1977" s="4">
        <v>13071.599291349246</v>
      </c>
    </row>
    <row r="1978" spans="1:5" x14ac:dyDescent="0.3">
      <c r="A1978">
        <v>912</v>
      </c>
      <c r="B1978" t="s">
        <v>350</v>
      </c>
      <c r="C1978" t="s">
        <v>505</v>
      </c>
      <c r="D1978" t="s">
        <v>669</v>
      </c>
      <c r="E1978" s="4">
        <v>13071.599291349246</v>
      </c>
    </row>
    <row r="1979" spans="1:5" x14ac:dyDescent="0.3">
      <c r="A1979">
        <v>912</v>
      </c>
      <c r="B1979" t="s">
        <v>350</v>
      </c>
      <c r="C1979" t="s">
        <v>505</v>
      </c>
      <c r="D1979" t="s">
        <v>670</v>
      </c>
      <c r="E1979" s="4">
        <v>14374.10740578974</v>
      </c>
    </row>
    <row r="1980" spans="1:5" x14ac:dyDescent="0.3">
      <c r="A1980">
        <v>912</v>
      </c>
      <c r="B1980" t="s">
        <v>350</v>
      </c>
      <c r="C1980" t="s">
        <v>505</v>
      </c>
      <c r="D1980" t="s">
        <v>670</v>
      </c>
      <c r="E1980" s="4">
        <v>14374.10740578974</v>
      </c>
    </row>
    <row r="1981" spans="1:5" x14ac:dyDescent="0.3">
      <c r="A1981">
        <v>912</v>
      </c>
      <c r="B1981" t="s">
        <v>350</v>
      </c>
      <c r="C1981" t="s">
        <v>505</v>
      </c>
      <c r="D1981" t="s">
        <v>670</v>
      </c>
      <c r="E1981" s="4">
        <v>14374.10740578974</v>
      </c>
    </row>
    <row r="1982" spans="1:5" x14ac:dyDescent="0.3">
      <c r="A1982">
        <v>1510</v>
      </c>
      <c r="B1982" t="s">
        <v>350</v>
      </c>
      <c r="C1982" t="s">
        <v>441</v>
      </c>
      <c r="D1982" t="s">
        <v>668</v>
      </c>
      <c r="E1982" s="4">
        <v>391453.91238874686</v>
      </c>
    </row>
    <row r="1983" spans="1:5" x14ac:dyDescent="0.3">
      <c r="A1983">
        <v>1510</v>
      </c>
      <c r="B1983" t="s">
        <v>350</v>
      </c>
      <c r="C1983" t="s">
        <v>441</v>
      </c>
      <c r="D1983" t="s">
        <v>668</v>
      </c>
      <c r="E1983" s="4">
        <v>391453.91238874686</v>
      </c>
    </row>
    <row r="1984" spans="1:5" x14ac:dyDescent="0.3">
      <c r="A1984">
        <v>1510</v>
      </c>
      <c r="B1984" t="s">
        <v>350</v>
      </c>
      <c r="C1984" t="s">
        <v>441</v>
      </c>
      <c r="D1984" t="s">
        <v>668</v>
      </c>
      <c r="E1984" s="4">
        <v>391453.91238874686</v>
      </c>
    </row>
    <row r="1985" spans="1:5" x14ac:dyDescent="0.3">
      <c r="A1985">
        <v>1510</v>
      </c>
      <c r="B1985" t="s">
        <v>350</v>
      </c>
      <c r="C1985" t="s">
        <v>441</v>
      </c>
      <c r="D1985" t="s">
        <v>669</v>
      </c>
      <c r="E1985" s="4">
        <v>78607.459703324814</v>
      </c>
    </row>
    <row r="1986" spans="1:5" x14ac:dyDescent="0.3">
      <c r="A1986">
        <v>1510</v>
      </c>
      <c r="B1986" t="s">
        <v>350</v>
      </c>
      <c r="C1986" t="s">
        <v>441</v>
      </c>
      <c r="D1986" t="s">
        <v>669</v>
      </c>
      <c r="E1986" s="4">
        <v>78607.459703324814</v>
      </c>
    </row>
    <row r="1987" spans="1:5" x14ac:dyDescent="0.3">
      <c r="A1987">
        <v>1510</v>
      </c>
      <c r="B1987" t="s">
        <v>350</v>
      </c>
      <c r="C1987" t="s">
        <v>441</v>
      </c>
      <c r="D1987" t="s">
        <v>669</v>
      </c>
      <c r="E1987" s="4">
        <v>78607.459703324814</v>
      </c>
    </row>
    <row r="1988" spans="1:5" x14ac:dyDescent="0.3">
      <c r="A1988">
        <v>1510</v>
      </c>
      <c r="B1988" t="s">
        <v>350</v>
      </c>
      <c r="C1988" t="s">
        <v>441</v>
      </c>
      <c r="D1988" t="s">
        <v>670</v>
      </c>
      <c r="E1988" s="4">
        <v>29216.027907928394</v>
      </c>
    </row>
    <row r="1989" spans="1:5" x14ac:dyDescent="0.3">
      <c r="A1989">
        <v>1510</v>
      </c>
      <c r="B1989" t="s">
        <v>350</v>
      </c>
      <c r="C1989" t="s">
        <v>441</v>
      </c>
      <c r="D1989" t="s">
        <v>670</v>
      </c>
      <c r="E1989" s="4">
        <v>29216.027907928394</v>
      </c>
    </row>
    <row r="1990" spans="1:5" x14ac:dyDescent="0.3">
      <c r="A1990">
        <v>1510</v>
      </c>
      <c r="B1990" t="s">
        <v>350</v>
      </c>
      <c r="C1990" t="s">
        <v>441</v>
      </c>
      <c r="D1990" t="s">
        <v>670</v>
      </c>
      <c r="E1990" s="4">
        <v>29216.027907928394</v>
      </c>
    </row>
    <row r="1991" spans="1:5" x14ac:dyDescent="0.3">
      <c r="A1991">
        <v>1818</v>
      </c>
      <c r="B1991" t="s">
        <v>350</v>
      </c>
      <c r="C1991" t="s">
        <v>527</v>
      </c>
      <c r="D1991" t="s">
        <v>668</v>
      </c>
      <c r="E1991" s="4">
        <v>195653.72518518518</v>
      </c>
    </row>
    <row r="1992" spans="1:5" x14ac:dyDescent="0.3">
      <c r="A1992">
        <v>1818</v>
      </c>
      <c r="B1992" t="s">
        <v>350</v>
      </c>
      <c r="C1992" t="s">
        <v>527</v>
      </c>
      <c r="D1992" t="s">
        <v>668</v>
      </c>
      <c r="E1992" s="4">
        <v>195653.72518518518</v>
      </c>
    </row>
    <row r="1993" spans="1:5" x14ac:dyDescent="0.3">
      <c r="A1993">
        <v>1818</v>
      </c>
      <c r="B1993" t="s">
        <v>350</v>
      </c>
      <c r="C1993" t="s">
        <v>527</v>
      </c>
      <c r="D1993" t="s">
        <v>668</v>
      </c>
      <c r="E1993" s="4">
        <v>195653.72518518518</v>
      </c>
    </row>
    <row r="1994" spans="1:5" x14ac:dyDescent="0.3">
      <c r="A1994">
        <v>1818</v>
      </c>
      <c r="B1994" t="s">
        <v>350</v>
      </c>
      <c r="C1994" t="s">
        <v>527</v>
      </c>
      <c r="D1994" t="s">
        <v>669</v>
      </c>
      <c r="E1994" s="4">
        <v>0</v>
      </c>
    </row>
    <row r="1995" spans="1:5" x14ac:dyDescent="0.3">
      <c r="A1995">
        <v>1818</v>
      </c>
      <c r="B1995" t="s">
        <v>350</v>
      </c>
      <c r="C1995" t="s">
        <v>527</v>
      </c>
      <c r="D1995" t="s">
        <v>669</v>
      </c>
      <c r="E1995" s="4">
        <v>0</v>
      </c>
    </row>
    <row r="1996" spans="1:5" x14ac:dyDescent="0.3">
      <c r="A1996">
        <v>1818</v>
      </c>
      <c r="B1996" t="s">
        <v>350</v>
      </c>
      <c r="C1996" t="s">
        <v>527</v>
      </c>
      <c r="D1996" t="s">
        <v>669</v>
      </c>
      <c r="E1996" s="4">
        <v>0</v>
      </c>
    </row>
    <row r="1997" spans="1:5" x14ac:dyDescent="0.3">
      <c r="A1997">
        <v>1818</v>
      </c>
      <c r="B1997" t="s">
        <v>350</v>
      </c>
      <c r="C1997" t="s">
        <v>527</v>
      </c>
      <c r="D1997" t="s">
        <v>670</v>
      </c>
      <c r="E1997" s="4">
        <v>89894.954814814817</v>
      </c>
    </row>
    <row r="1998" spans="1:5" x14ac:dyDescent="0.3">
      <c r="A1998">
        <v>1818</v>
      </c>
      <c r="B1998" t="s">
        <v>350</v>
      </c>
      <c r="C1998" t="s">
        <v>527</v>
      </c>
      <c r="D1998" t="s">
        <v>670</v>
      </c>
      <c r="E1998" s="4">
        <v>89894.954814814817</v>
      </c>
    </row>
    <row r="1999" spans="1:5" x14ac:dyDescent="0.3">
      <c r="A1999">
        <v>1818</v>
      </c>
      <c r="B1999" t="s">
        <v>350</v>
      </c>
      <c r="C1999" t="s">
        <v>527</v>
      </c>
      <c r="D1999" t="s">
        <v>670</v>
      </c>
      <c r="E1999" s="4">
        <v>89894.954814814817</v>
      </c>
    </row>
    <row r="2000" spans="1:5" x14ac:dyDescent="0.3">
      <c r="A2000">
        <v>213</v>
      </c>
      <c r="B2000" t="s">
        <v>350</v>
      </c>
      <c r="C2000" t="s">
        <v>482</v>
      </c>
      <c r="D2000" t="s">
        <v>668</v>
      </c>
      <c r="E2000" s="4">
        <v>381932.50230238732</v>
      </c>
    </row>
    <row r="2001" spans="1:5" x14ac:dyDescent="0.3">
      <c r="A2001">
        <v>213</v>
      </c>
      <c r="B2001" t="s">
        <v>350</v>
      </c>
      <c r="C2001" t="s">
        <v>482</v>
      </c>
      <c r="D2001" t="s">
        <v>668</v>
      </c>
      <c r="E2001" s="4">
        <v>381932.50230238732</v>
      </c>
    </row>
    <row r="2002" spans="1:5" x14ac:dyDescent="0.3">
      <c r="A2002">
        <v>213</v>
      </c>
      <c r="B2002" t="s">
        <v>350</v>
      </c>
      <c r="C2002" t="s">
        <v>482</v>
      </c>
      <c r="D2002" t="s">
        <v>668</v>
      </c>
      <c r="E2002" s="4">
        <v>381932.50230238732</v>
      </c>
    </row>
    <row r="2003" spans="1:5" x14ac:dyDescent="0.3">
      <c r="A2003">
        <v>213</v>
      </c>
      <c r="B2003" t="s">
        <v>350</v>
      </c>
      <c r="C2003" t="s">
        <v>482</v>
      </c>
      <c r="D2003" t="s">
        <v>669</v>
      </c>
      <c r="E2003" s="4">
        <v>71082.905442970834</v>
      </c>
    </row>
    <row r="2004" spans="1:5" x14ac:dyDescent="0.3">
      <c r="A2004">
        <v>213</v>
      </c>
      <c r="B2004" t="s">
        <v>350</v>
      </c>
      <c r="C2004" t="s">
        <v>482</v>
      </c>
      <c r="D2004" t="s">
        <v>669</v>
      </c>
      <c r="E2004" s="4">
        <v>71082.905442970834</v>
      </c>
    </row>
    <row r="2005" spans="1:5" x14ac:dyDescent="0.3">
      <c r="A2005">
        <v>213</v>
      </c>
      <c r="B2005" t="s">
        <v>350</v>
      </c>
      <c r="C2005" t="s">
        <v>482</v>
      </c>
      <c r="D2005" t="s">
        <v>669</v>
      </c>
      <c r="E2005" s="4">
        <v>71082.905442970834</v>
      </c>
    </row>
    <row r="2006" spans="1:5" x14ac:dyDescent="0.3">
      <c r="A2006">
        <v>213</v>
      </c>
      <c r="B2006" t="s">
        <v>350</v>
      </c>
      <c r="C2006" t="s">
        <v>482</v>
      </c>
      <c r="D2006" t="s">
        <v>670</v>
      </c>
      <c r="E2006" s="4">
        <v>81027.14610079577</v>
      </c>
    </row>
    <row r="2007" spans="1:5" x14ac:dyDescent="0.3">
      <c r="A2007">
        <v>213</v>
      </c>
      <c r="B2007" t="s">
        <v>350</v>
      </c>
      <c r="C2007" t="s">
        <v>482</v>
      </c>
      <c r="D2007" t="s">
        <v>670</v>
      </c>
      <c r="E2007" s="4">
        <v>81027.14610079577</v>
      </c>
    </row>
    <row r="2008" spans="1:5" x14ac:dyDescent="0.3">
      <c r="A2008">
        <v>213</v>
      </c>
      <c r="B2008" t="s">
        <v>350</v>
      </c>
      <c r="C2008" t="s">
        <v>482</v>
      </c>
      <c r="D2008" t="s">
        <v>670</v>
      </c>
      <c r="E2008" s="4">
        <v>81027.14610079577</v>
      </c>
    </row>
    <row r="2009" spans="1:5" x14ac:dyDescent="0.3">
      <c r="A2009">
        <v>509</v>
      </c>
      <c r="B2009" t="s">
        <v>350</v>
      </c>
      <c r="C2009" t="s">
        <v>551</v>
      </c>
      <c r="D2009" t="s">
        <v>668</v>
      </c>
      <c r="E2009" s="4">
        <v>196468.11405723824</v>
      </c>
    </row>
    <row r="2010" spans="1:5" x14ac:dyDescent="0.3">
      <c r="A2010">
        <v>509</v>
      </c>
      <c r="B2010" t="s">
        <v>350</v>
      </c>
      <c r="C2010" t="s">
        <v>551</v>
      </c>
      <c r="D2010" t="s">
        <v>668</v>
      </c>
      <c r="E2010" s="4">
        <v>196468.11405723824</v>
      </c>
    </row>
    <row r="2011" spans="1:5" x14ac:dyDescent="0.3">
      <c r="A2011">
        <v>509</v>
      </c>
      <c r="B2011" t="s">
        <v>350</v>
      </c>
      <c r="C2011" t="s">
        <v>551</v>
      </c>
      <c r="D2011" t="s">
        <v>668</v>
      </c>
      <c r="E2011" s="4">
        <v>196468.11405723824</v>
      </c>
    </row>
    <row r="2012" spans="1:5" x14ac:dyDescent="0.3">
      <c r="A2012">
        <v>509</v>
      </c>
      <c r="B2012" t="s">
        <v>350</v>
      </c>
      <c r="C2012" t="s">
        <v>551</v>
      </c>
      <c r="D2012" t="s">
        <v>669</v>
      </c>
      <c r="E2012" s="4">
        <v>52751.875026753725</v>
      </c>
    </row>
    <row r="2013" spans="1:5" x14ac:dyDescent="0.3">
      <c r="A2013">
        <v>509</v>
      </c>
      <c r="B2013" t="s">
        <v>350</v>
      </c>
      <c r="C2013" t="s">
        <v>551</v>
      </c>
      <c r="D2013" t="s">
        <v>669</v>
      </c>
      <c r="E2013" s="4">
        <v>52751.875026753725</v>
      </c>
    </row>
    <row r="2014" spans="1:5" x14ac:dyDescent="0.3">
      <c r="A2014">
        <v>509</v>
      </c>
      <c r="B2014" t="s">
        <v>350</v>
      </c>
      <c r="C2014" t="s">
        <v>551</v>
      </c>
      <c r="D2014" t="s">
        <v>669</v>
      </c>
      <c r="E2014" s="4">
        <v>52751.875026753725</v>
      </c>
    </row>
    <row r="2015" spans="1:5" x14ac:dyDescent="0.3">
      <c r="A2015">
        <v>509</v>
      </c>
      <c r="B2015" t="s">
        <v>350</v>
      </c>
      <c r="C2015" t="s">
        <v>551</v>
      </c>
      <c r="D2015" t="s">
        <v>670</v>
      </c>
      <c r="E2015" s="4">
        <v>42872.548608315745</v>
      </c>
    </row>
    <row r="2016" spans="1:5" x14ac:dyDescent="0.3">
      <c r="A2016">
        <v>509</v>
      </c>
      <c r="B2016" t="s">
        <v>350</v>
      </c>
      <c r="C2016" t="s">
        <v>551</v>
      </c>
      <c r="D2016" t="s">
        <v>670</v>
      </c>
      <c r="E2016" s="4">
        <v>42872.548608315745</v>
      </c>
    </row>
    <row r="2017" spans="1:5" x14ac:dyDescent="0.3">
      <c r="A2017">
        <v>509</v>
      </c>
      <c r="B2017" t="s">
        <v>350</v>
      </c>
      <c r="C2017" t="s">
        <v>551</v>
      </c>
      <c r="D2017" t="s">
        <v>670</v>
      </c>
      <c r="E2017" s="4">
        <v>42872.548608315745</v>
      </c>
    </row>
    <row r="2018" spans="1:5" x14ac:dyDescent="0.3">
      <c r="A2018">
        <v>1511</v>
      </c>
      <c r="B2018" t="s">
        <v>350</v>
      </c>
      <c r="C2018" t="s">
        <v>442</v>
      </c>
      <c r="D2018" t="s">
        <v>668</v>
      </c>
      <c r="E2018" s="4">
        <v>295213.9162892063</v>
      </c>
    </row>
    <row r="2019" spans="1:5" x14ac:dyDescent="0.3">
      <c r="A2019">
        <v>1511</v>
      </c>
      <c r="B2019" t="s">
        <v>350</v>
      </c>
      <c r="C2019" t="s">
        <v>442</v>
      </c>
      <c r="D2019" t="s">
        <v>668</v>
      </c>
      <c r="E2019" s="4">
        <v>295213.9162892063</v>
      </c>
    </row>
    <row r="2020" spans="1:5" x14ac:dyDescent="0.3">
      <c r="A2020">
        <v>1511</v>
      </c>
      <c r="B2020" t="s">
        <v>350</v>
      </c>
      <c r="C2020" t="s">
        <v>442</v>
      </c>
      <c r="D2020" t="s">
        <v>668</v>
      </c>
      <c r="E2020" s="4">
        <v>295213.9162892063</v>
      </c>
    </row>
    <row r="2021" spans="1:5" x14ac:dyDescent="0.3">
      <c r="A2021">
        <v>1511</v>
      </c>
      <c r="B2021" t="s">
        <v>350</v>
      </c>
      <c r="C2021" t="s">
        <v>442</v>
      </c>
      <c r="D2021" t="s">
        <v>669</v>
      </c>
      <c r="E2021" s="4">
        <v>58910.400335738479</v>
      </c>
    </row>
    <row r="2022" spans="1:5" x14ac:dyDescent="0.3">
      <c r="A2022">
        <v>1511</v>
      </c>
      <c r="B2022" t="s">
        <v>350</v>
      </c>
      <c r="C2022" t="s">
        <v>442</v>
      </c>
      <c r="D2022" t="s">
        <v>669</v>
      </c>
      <c r="E2022" s="4">
        <v>58910.400335738479</v>
      </c>
    </row>
    <row r="2023" spans="1:5" x14ac:dyDescent="0.3">
      <c r="A2023">
        <v>1511</v>
      </c>
      <c r="B2023" t="s">
        <v>350</v>
      </c>
      <c r="C2023" t="s">
        <v>442</v>
      </c>
      <c r="D2023" t="s">
        <v>669</v>
      </c>
      <c r="E2023" s="4">
        <v>58910.400335738479</v>
      </c>
    </row>
    <row r="2024" spans="1:5" x14ac:dyDescent="0.3">
      <c r="A2024">
        <v>1511</v>
      </c>
      <c r="B2024" t="s">
        <v>350</v>
      </c>
      <c r="C2024" t="s">
        <v>442</v>
      </c>
      <c r="D2024" t="s">
        <v>670</v>
      </c>
      <c r="E2024" s="4">
        <v>20464.193375055223</v>
      </c>
    </row>
    <row r="2025" spans="1:5" x14ac:dyDescent="0.3">
      <c r="A2025">
        <v>1511</v>
      </c>
      <c r="B2025" t="s">
        <v>350</v>
      </c>
      <c r="C2025" t="s">
        <v>442</v>
      </c>
      <c r="D2025" t="s">
        <v>670</v>
      </c>
      <c r="E2025" s="4">
        <v>20464.193375055223</v>
      </c>
    </row>
    <row r="2026" spans="1:5" x14ac:dyDescent="0.3">
      <c r="A2026">
        <v>1511</v>
      </c>
      <c r="B2026" t="s">
        <v>350</v>
      </c>
      <c r="C2026" t="s">
        <v>442</v>
      </c>
      <c r="D2026" t="s">
        <v>670</v>
      </c>
      <c r="E2026" s="4">
        <v>20464.193375055223</v>
      </c>
    </row>
    <row r="2027" spans="1:5" x14ac:dyDescent="0.3">
      <c r="A2027">
        <v>1512</v>
      </c>
      <c r="B2027" t="s">
        <v>350</v>
      </c>
      <c r="C2027" t="s">
        <v>370</v>
      </c>
      <c r="D2027" t="s">
        <v>668</v>
      </c>
      <c r="E2027" s="4">
        <v>393634.91066634271</v>
      </c>
    </row>
    <row r="2028" spans="1:5" x14ac:dyDescent="0.3">
      <c r="A2028">
        <v>1512</v>
      </c>
      <c r="B2028" t="s">
        <v>350</v>
      </c>
      <c r="C2028" t="s">
        <v>370</v>
      </c>
      <c r="D2028" t="s">
        <v>668</v>
      </c>
      <c r="E2028" s="4">
        <v>393634.91066634271</v>
      </c>
    </row>
    <row r="2029" spans="1:5" x14ac:dyDescent="0.3">
      <c r="A2029">
        <v>1512</v>
      </c>
      <c r="B2029" t="s">
        <v>350</v>
      </c>
      <c r="C2029" t="s">
        <v>370</v>
      </c>
      <c r="D2029" t="s">
        <v>668</v>
      </c>
      <c r="E2029" s="4">
        <v>393634.91066634271</v>
      </c>
    </row>
    <row r="2030" spans="1:5" x14ac:dyDescent="0.3">
      <c r="A2030">
        <v>1512</v>
      </c>
      <c r="B2030" t="s">
        <v>350</v>
      </c>
      <c r="C2030" t="s">
        <v>370</v>
      </c>
      <c r="D2030" t="s">
        <v>669</v>
      </c>
      <c r="E2030" s="4">
        <v>79569.482536597221</v>
      </c>
    </row>
    <row r="2031" spans="1:5" x14ac:dyDescent="0.3">
      <c r="A2031">
        <v>1512</v>
      </c>
      <c r="B2031" t="s">
        <v>350</v>
      </c>
      <c r="C2031" t="s">
        <v>370</v>
      </c>
      <c r="D2031" t="s">
        <v>669</v>
      </c>
      <c r="E2031" s="4">
        <v>79569.482536597221</v>
      </c>
    </row>
    <row r="2032" spans="1:5" x14ac:dyDescent="0.3">
      <c r="A2032">
        <v>1512</v>
      </c>
      <c r="B2032" t="s">
        <v>350</v>
      </c>
      <c r="C2032" t="s">
        <v>370</v>
      </c>
      <c r="D2032" t="s">
        <v>669</v>
      </c>
      <c r="E2032" s="4">
        <v>79569.482536597221</v>
      </c>
    </row>
    <row r="2033" spans="1:5" x14ac:dyDescent="0.3">
      <c r="A2033">
        <v>1512</v>
      </c>
      <c r="B2033" t="s">
        <v>350</v>
      </c>
      <c r="C2033" t="s">
        <v>370</v>
      </c>
      <c r="D2033" t="s">
        <v>670</v>
      </c>
      <c r="E2033" s="4">
        <v>40502.42679706007</v>
      </c>
    </row>
    <row r="2034" spans="1:5" x14ac:dyDescent="0.3">
      <c r="A2034">
        <v>1512</v>
      </c>
      <c r="B2034" t="s">
        <v>350</v>
      </c>
      <c r="C2034" t="s">
        <v>370</v>
      </c>
      <c r="D2034" t="s">
        <v>670</v>
      </c>
      <c r="E2034" s="4">
        <v>40502.42679706007</v>
      </c>
    </row>
    <row r="2035" spans="1:5" x14ac:dyDescent="0.3">
      <c r="A2035">
        <v>1512</v>
      </c>
      <c r="B2035" t="s">
        <v>350</v>
      </c>
      <c r="C2035" t="s">
        <v>370</v>
      </c>
      <c r="D2035" t="s">
        <v>670</v>
      </c>
      <c r="E2035" s="4">
        <v>40502.42679706007</v>
      </c>
    </row>
    <row r="2036" spans="1:5" x14ac:dyDescent="0.3">
      <c r="A2036">
        <v>117</v>
      </c>
      <c r="B2036" t="s">
        <v>350</v>
      </c>
      <c r="C2036" t="s">
        <v>577</v>
      </c>
      <c r="D2036" t="s">
        <v>668</v>
      </c>
      <c r="E2036" s="4">
        <v>154707.39931077263</v>
      </c>
    </row>
    <row r="2037" spans="1:5" x14ac:dyDescent="0.3">
      <c r="A2037">
        <v>117</v>
      </c>
      <c r="B2037" t="s">
        <v>350</v>
      </c>
      <c r="C2037" t="s">
        <v>577</v>
      </c>
      <c r="D2037" t="s">
        <v>668</v>
      </c>
      <c r="E2037" s="4">
        <v>154707.39931077263</v>
      </c>
    </row>
    <row r="2038" spans="1:5" x14ac:dyDescent="0.3">
      <c r="A2038">
        <v>117</v>
      </c>
      <c r="B2038" t="s">
        <v>350</v>
      </c>
      <c r="C2038" t="s">
        <v>577</v>
      </c>
      <c r="D2038" t="s">
        <v>668</v>
      </c>
      <c r="E2038" s="4">
        <v>154707.39931077263</v>
      </c>
    </row>
    <row r="2039" spans="1:5" x14ac:dyDescent="0.3">
      <c r="A2039">
        <v>117</v>
      </c>
      <c r="B2039" t="s">
        <v>350</v>
      </c>
      <c r="C2039" t="s">
        <v>577</v>
      </c>
      <c r="D2039" t="s">
        <v>669</v>
      </c>
      <c r="E2039" s="4">
        <v>44230.448777310638</v>
      </c>
    </row>
    <row r="2040" spans="1:5" x14ac:dyDescent="0.3">
      <c r="A2040">
        <v>117</v>
      </c>
      <c r="B2040" t="s">
        <v>350</v>
      </c>
      <c r="C2040" t="s">
        <v>577</v>
      </c>
      <c r="D2040" t="s">
        <v>669</v>
      </c>
      <c r="E2040" s="4">
        <v>44230.448777310638</v>
      </c>
    </row>
    <row r="2041" spans="1:5" x14ac:dyDescent="0.3">
      <c r="A2041">
        <v>117</v>
      </c>
      <c r="B2041" t="s">
        <v>350</v>
      </c>
      <c r="C2041" t="s">
        <v>577</v>
      </c>
      <c r="D2041" t="s">
        <v>669</v>
      </c>
      <c r="E2041" s="4">
        <v>44230.448777310638</v>
      </c>
    </row>
    <row r="2042" spans="1:5" x14ac:dyDescent="0.3">
      <c r="A2042">
        <v>117</v>
      </c>
      <c r="B2042" t="s">
        <v>350</v>
      </c>
      <c r="C2042" t="s">
        <v>577</v>
      </c>
      <c r="D2042" t="s">
        <v>670</v>
      </c>
      <c r="E2042" s="4">
        <v>62676.331002825835</v>
      </c>
    </row>
    <row r="2043" spans="1:5" x14ac:dyDescent="0.3">
      <c r="A2043">
        <v>117</v>
      </c>
      <c r="B2043" t="s">
        <v>350</v>
      </c>
      <c r="C2043" t="s">
        <v>577</v>
      </c>
      <c r="D2043" t="s">
        <v>670</v>
      </c>
      <c r="E2043" s="4">
        <v>62676.331002825835</v>
      </c>
    </row>
    <row r="2044" spans="1:5" x14ac:dyDescent="0.3">
      <c r="A2044">
        <v>117</v>
      </c>
      <c r="B2044" t="s">
        <v>350</v>
      </c>
      <c r="C2044" t="s">
        <v>577</v>
      </c>
      <c r="D2044" t="s">
        <v>670</v>
      </c>
      <c r="E2044" s="4">
        <v>62676.331002825835</v>
      </c>
    </row>
    <row r="2045" spans="1:5" x14ac:dyDescent="0.3">
      <c r="A2045">
        <v>813</v>
      </c>
      <c r="B2045" t="s">
        <v>350</v>
      </c>
      <c r="C2045" t="s">
        <v>389</v>
      </c>
      <c r="D2045" t="s">
        <v>668</v>
      </c>
      <c r="E2045" s="4">
        <v>0</v>
      </c>
    </row>
    <row r="2046" spans="1:5" x14ac:dyDescent="0.3">
      <c r="A2046">
        <v>813</v>
      </c>
      <c r="B2046" t="s">
        <v>350</v>
      </c>
      <c r="C2046" t="s">
        <v>389</v>
      </c>
      <c r="D2046" t="s">
        <v>668</v>
      </c>
      <c r="E2046" s="4">
        <v>0</v>
      </c>
    </row>
    <row r="2047" spans="1:5" x14ac:dyDescent="0.3">
      <c r="A2047">
        <v>813</v>
      </c>
      <c r="B2047" t="s">
        <v>350</v>
      </c>
      <c r="C2047" t="s">
        <v>389</v>
      </c>
      <c r="D2047" t="s">
        <v>668</v>
      </c>
      <c r="E2047" s="4">
        <v>0</v>
      </c>
    </row>
    <row r="2048" spans="1:5" x14ac:dyDescent="0.3">
      <c r="A2048">
        <v>813</v>
      </c>
      <c r="B2048" t="s">
        <v>350</v>
      </c>
      <c r="C2048" t="s">
        <v>389</v>
      </c>
      <c r="D2048" t="s">
        <v>669</v>
      </c>
      <c r="E2048" s="4">
        <v>0</v>
      </c>
    </row>
    <row r="2049" spans="1:5" x14ac:dyDescent="0.3">
      <c r="A2049">
        <v>813</v>
      </c>
      <c r="B2049" t="s">
        <v>350</v>
      </c>
      <c r="C2049" t="s">
        <v>389</v>
      </c>
      <c r="D2049" t="s">
        <v>669</v>
      </c>
      <c r="E2049" s="4">
        <v>0</v>
      </c>
    </row>
    <row r="2050" spans="1:5" x14ac:dyDescent="0.3">
      <c r="A2050">
        <v>813</v>
      </c>
      <c r="B2050" t="s">
        <v>350</v>
      </c>
      <c r="C2050" t="s">
        <v>389</v>
      </c>
      <c r="D2050" t="s">
        <v>669</v>
      </c>
      <c r="E2050" s="4">
        <v>0</v>
      </c>
    </row>
    <row r="2051" spans="1:5" x14ac:dyDescent="0.3">
      <c r="A2051">
        <v>813</v>
      </c>
      <c r="B2051" t="s">
        <v>350</v>
      </c>
      <c r="C2051" t="s">
        <v>389</v>
      </c>
      <c r="D2051" t="s">
        <v>670</v>
      </c>
      <c r="E2051" s="4">
        <v>0</v>
      </c>
    </row>
    <row r="2052" spans="1:5" x14ac:dyDescent="0.3">
      <c r="A2052">
        <v>813</v>
      </c>
      <c r="B2052" t="s">
        <v>350</v>
      </c>
      <c r="C2052" t="s">
        <v>389</v>
      </c>
      <c r="D2052" t="s">
        <v>670</v>
      </c>
      <c r="E2052" s="4">
        <v>0</v>
      </c>
    </row>
    <row r="2053" spans="1:5" x14ac:dyDescent="0.3">
      <c r="A2053">
        <v>813</v>
      </c>
      <c r="B2053" t="s">
        <v>350</v>
      </c>
      <c r="C2053" t="s">
        <v>389</v>
      </c>
      <c r="D2053" t="s">
        <v>670</v>
      </c>
      <c r="E2053" s="4">
        <v>0</v>
      </c>
    </row>
    <row r="2054" spans="1:5" x14ac:dyDescent="0.3">
      <c r="A2054">
        <v>1513</v>
      </c>
      <c r="B2054" t="s">
        <v>350</v>
      </c>
      <c r="C2054" t="s">
        <v>376</v>
      </c>
      <c r="D2054" t="s">
        <v>668</v>
      </c>
      <c r="E2054" s="4">
        <v>229014.0658386412</v>
      </c>
    </row>
    <row r="2055" spans="1:5" x14ac:dyDescent="0.3">
      <c r="A2055">
        <v>1513</v>
      </c>
      <c r="B2055" t="s">
        <v>350</v>
      </c>
      <c r="C2055" t="s">
        <v>376</v>
      </c>
      <c r="D2055" t="s">
        <v>668</v>
      </c>
      <c r="E2055" s="4">
        <v>229014.0658386412</v>
      </c>
    </row>
    <row r="2056" spans="1:5" x14ac:dyDescent="0.3">
      <c r="A2056">
        <v>1513</v>
      </c>
      <c r="B2056" t="s">
        <v>350</v>
      </c>
      <c r="C2056" t="s">
        <v>376</v>
      </c>
      <c r="D2056" t="s">
        <v>668</v>
      </c>
      <c r="E2056" s="4">
        <v>229014.0658386412</v>
      </c>
    </row>
    <row r="2057" spans="1:5" x14ac:dyDescent="0.3">
      <c r="A2057">
        <v>1513</v>
      </c>
      <c r="B2057" t="s">
        <v>350</v>
      </c>
      <c r="C2057" t="s">
        <v>376</v>
      </c>
      <c r="D2057" t="s">
        <v>669</v>
      </c>
      <c r="E2057" s="4">
        <v>33934.081337579621</v>
      </c>
    </row>
    <row r="2058" spans="1:5" x14ac:dyDescent="0.3">
      <c r="A2058">
        <v>1513</v>
      </c>
      <c r="B2058" t="s">
        <v>350</v>
      </c>
      <c r="C2058" t="s">
        <v>376</v>
      </c>
      <c r="D2058" t="s">
        <v>669</v>
      </c>
      <c r="E2058" s="4">
        <v>33934.081337579621</v>
      </c>
    </row>
    <row r="2059" spans="1:5" x14ac:dyDescent="0.3">
      <c r="A2059">
        <v>1513</v>
      </c>
      <c r="B2059" t="s">
        <v>350</v>
      </c>
      <c r="C2059" t="s">
        <v>376</v>
      </c>
      <c r="D2059" t="s">
        <v>669</v>
      </c>
      <c r="E2059" s="4">
        <v>33934.081337579621</v>
      </c>
    </row>
    <row r="2060" spans="1:5" x14ac:dyDescent="0.3">
      <c r="A2060">
        <v>1513</v>
      </c>
      <c r="B2060" t="s">
        <v>350</v>
      </c>
      <c r="C2060" t="s">
        <v>376</v>
      </c>
      <c r="D2060" t="s">
        <v>670</v>
      </c>
      <c r="E2060" s="4">
        <v>45901.17282377919</v>
      </c>
    </row>
    <row r="2061" spans="1:5" x14ac:dyDescent="0.3">
      <c r="A2061">
        <v>1513</v>
      </c>
      <c r="B2061" t="s">
        <v>350</v>
      </c>
      <c r="C2061" t="s">
        <v>376</v>
      </c>
      <c r="D2061" t="s">
        <v>670</v>
      </c>
      <c r="E2061" s="4">
        <v>45901.17282377919</v>
      </c>
    </row>
    <row r="2062" spans="1:5" x14ac:dyDescent="0.3">
      <c r="A2062">
        <v>1513</v>
      </c>
      <c r="B2062" t="s">
        <v>350</v>
      </c>
      <c r="C2062" t="s">
        <v>376</v>
      </c>
      <c r="D2062" t="s">
        <v>670</v>
      </c>
      <c r="E2062" s="4">
        <v>45901.17282377919</v>
      </c>
    </row>
    <row r="2063" spans="1:5" x14ac:dyDescent="0.3">
      <c r="A2063">
        <v>1111</v>
      </c>
      <c r="B2063" t="s">
        <v>350</v>
      </c>
      <c r="C2063" t="s">
        <v>443</v>
      </c>
      <c r="D2063" t="s">
        <v>668</v>
      </c>
      <c r="E2063" s="4">
        <v>762107.32964361249</v>
      </c>
    </row>
    <row r="2064" spans="1:5" x14ac:dyDescent="0.3">
      <c r="A2064">
        <v>1111</v>
      </c>
      <c r="B2064" t="s">
        <v>350</v>
      </c>
      <c r="C2064" t="s">
        <v>443</v>
      </c>
      <c r="D2064" t="s">
        <v>668</v>
      </c>
      <c r="E2064" s="4">
        <v>762107.32964361249</v>
      </c>
    </row>
    <row r="2065" spans="1:5" x14ac:dyDescent="0.3">
      <c r="A2065">
        <v>1111</v>
      </c>
      <c r="B2065" t="s">
        <v>350</v>
      </c>
      <c r="C2065" t="s">
        <v>443</v>
      </c>
      <c r="D2065" t="s">
        <v>668</v>
      </c>
      <c r="E2065" s="4">
        <v>762107.32964361249</v>
      </c>
    </row>
    <row r="2066" spans="1:5" x14ac:dyDescent="0.3">
      <c r="A2066">
        <v>1111</v>
      </c>
      <c r="B2066" t="s">
        <v>350</v>
      </c>
      <c r="C2066" t="s">
        <v>443</v>
      </c>
      <c r="D2066" t="s">
        <v>669</v>
      </c>
      <c r="E2066" s="4">
        <v>153352.19108162858</v>
      </c>
    </row>
    <row r="2067" spans="1:5" x14ac:dyDescent="0.3">
      <c r="A2067">
        <v>1111</v>
      </c>
      <c r="B2067" t="s">
        <v>350</v>
      </c>
      <c r="C2067" t="s">
        <v>443</v>
      </c>
      <c r="D2067" t="s">
        <v>669</v>
      </c>
      <c r="E2067" s="4">
        <v>153352.19108162858</v>
      </c>
    </row>
    <row r="2068" spans="1:5" x14ac:dyDescent="0.3">
      <c r="A2068">
        <v>1111</v>
      </c>
      <c r="B2068" t="s">
        <v>350</v>
      </c>
      <c r="C2068" t="s">
        <v>443</v>
      </c>
      <c r="D2068" t="s">
        <v>669</v>
      </c>
      <c r="E2068" s="4">
        <v>153352.19108162858</v>
      </c>
    </row>
    <row r="2069" spans="1:5" x14ac:dyDescent="0.3">
      <c r="A2069">
        <v>1111</v>
      </c>
      <c r="B2069" t="s">
        <v>350</v>
      </c>
      <c r="C2069" t="s">
        <v>443</v>
      </c>
      <c r="D2069" t="s">
        <v>670</v>
      </c>
      <c r="E2069" s="4">
        <v>61432.209274759036</v>
      </c>
    </row>
    <row r="2070" spans="1:5" x14ac:dyDescent="0.3">
      <c r="A2070">
        <v>1111</v>
      </c>
      <c r="B2070" t="s">
        <v>350</v>
      </c>
      <c r="C2070" t="s">
        <v>443</v>
      </c>
      <c r="D2070" t="s">
        <v>670</v>
      </c>
      <c r="E2070" s="4">
        <v>61432.209274759036</v>
      </c>
    </row>
    <row r="2071" spans="1:5" x14ac:dyDescent="0.3">
      <c r="A2071">
        <v>1111</v>
      </c>
      <c r="B2071" t="s">
        <v>350</v>
      </c>
      <c r="C2071" t="s">
        <v>443</v>
      </c>
      <c r="D2071" t="s">
        <v>670</v>
      </c>
      <c r="E2071" s="4">
        <v>61432.209274759036</v>
      </c>
    </row>
    <row r="2072" spans="1:5" x14ac:dyDescent="0.3">
      <c r="A2072">
        <v>1112</v>
      </c>
      <c r="B2072" t="s">
        <v>350</v>
      </c>
      <c r="C2072" t="s">
        <v>567</v>
      </c>
      <c r="D2072" t="s">
        <v>668</v>
      </c>
      <c r="E2072" s="4">
        <v>254610.56665253095</v>
      </c>
    </row>
    <row r="2073" spans="1:5" x14ac:dyDescent="0.3">
      <c r="A2073">
        <v>1112</v>
      </c>
      <c r="B2073" t="s">
        <v>350</v>
      </c>
      <c r="C2073" t="s">
        <v>567</v>
      </c>
      <c r="D2073" t="s">
        <v>668</v>
      </c>
      <c r="E2073" s="4">
        <v>254610.56665253095</v>
      </c>
    </row>
    <row r="2074" spans="1:5" x14ac:dyDescent="0.3">
      <c r="A2074">
        <v>1112</v>
      </c>
      <c r="B2074" t="s">
        <v>350</v>
      </c>
      <c r="C2074" t="s">
        <v>567</v>
      </c>
      <c r="D2074" t="s">
        <v>668</v>
      </c>
      <c r="E2074" s="4">
        <v>254610.56665253095</v>
      </c>
    </row>
    <row r="2075" spans="1:5" x14ac:dyDescent="0.3">
      <c r="A2075">
        <v>1112</v>
      </c>
      <c r="B2075" t="s">
        <v>350</v>
      </c>
      <c r="C2075" t="s">
        <v>567</v>
      </c>
      <c r="D2075" t="s">
        <v>669</v>
      </c>
      <c r="E2075" s="4">
        <v>45511.322738287556</v>
      </c>
    </row>
    <row r="2076" spans="1:5" x14ac:dyDescent="0.3">
      <c r="A2076">
        <v>1112</v>
      </c>
      <c r="B2076" t="s">
        <v>350</v>
      </c>
      <c r="C2076" t="s">
        <v>567</v>
      </c>
      <c r="D2076" t="s">
        <v>669</v>
      </c>
      <c r="E2076" s="4">
        <v>45511.322738287556</v>
      </c>
    </row>
    <row r="2077" spans="1:5" x14ac:dyDescent="0.3">
      <c r="A2077">
        <v>1112</v>
      </c>
      <c r="B2077" t="s">
        <v>350</v>
      </c>
      <c r="C2077" t="s">
        <v>567</v>
      </c>
      <c r="D2077" t="s">
        <v>669</v>
      </c>
      <c r="E2077" s="4">
        <v>45511.322738287556</v>
      </c>
    </row>
    <row r="2078" spans="1:5" x14ac:dyDescent="0.3">
      <c r="A2078">
        <v>1112</v>
      </c>
      <c r="B2078" t="s">
        <v>350</v>
      </c>
      <c r="C2078" t="s">
        <v>567</v>
      </c>
      <c r="D2078" t="s">
        <v>670</v>
      </c>
      <c r="E2078" s="4">
        <v>12894.874775848142</v>
      </c>
    </row>
    <row r="2079" spans="1:5" x14ac:dyDescent="0.3">
      <c r="A2079">
        <v>1112</v>
      </c>
      <c r="B2079" t="s">
        <v>350</v>
      </c>
      <c r="C2079" t="s">
        <v>567</v>
      </c>
      <c r="D2079" t="s">
        <v>670</v>
      </c>
      <c r="E2079" s="4">
        <v>12894.874775848142</v>
      </c>
    </row>
    <row r="2080" spans="1:5" x14ac:dyDescent="0.3">
      <c r="A2080">
        <v>1112</v>
      </c>
      <c r="B2080" t="s">
        <v>350</v>
      </c>
      <c r="C2080" t="s">
        <v>567</v>
      </c>
      <c r="D2080" t="s">
        <v>670</v>
      </c>
      <c r="E2080" s="4">
        <v>12894.874775848142</v>
      </c>
    </row>
    <row r="2081" spans="1:5" x14ac:dyDescent="0.3">
      <c r="A2081">
        <v>615</v>
      </c>
      <c r="B2081" t="s">
        <v>350</v>
      </c>
      <c r="C2081" t="s">
        <v>595</v>
      </c>
      <c r="D2081" t="s">
        <v>668</v>
      </c>
      <c r="E2081" s="4">
        <v>258910.07729644916</v>
      </c>
    </row>
    <row r="2082" spans="1:5" x14ac:dyDescent="0.3">
      <c r="A2082">
        <v>615</v>
      </c>
      <c r="B2082" t="s">
        <v>350</v>
      </c>
      <c r="C2082" t="s">
        <v>595</v>
      </c>
      <c r="D2082" t="s">
        <v>668</v>
      </c>
      <c r="E2082" s="4">
        <v>258910.07729644916</v>
      </c>
    </row>
    <row r="2083" spans="1:5" x14ac:dyDescent="0.3">
      <c r="A2083">
        <v>615</v>
      </c>
      <c r="B2083" t="s">
        <v>350</v>
      </c>
      <c r="C2083" t="s">
        <v>595</v>
      </c>
      <c r="D2083" t="s">
        <v>668</v>
      </c>
      <c r="E2083" s="4">
        <v>258910.07729644916</v>
      </c>
    </row>
    <row r="2084" spans="1:5" x14ac:dyDescent="0.3">
      <c r="A2084">
        <v>615</v>
      </c>
      <c r="B2084" t="s">
        <v>350</v>
      </c>
      <c r="C2084" t="s">
        <v>595</v>
      </c>
      <c r="D2084" t="s">
        <v>669</v>
      </c>
      <c r="E2084" s="4">
        <v>54744.668085070094</v>
      </c>
    </row>
    <row r="2085" spans="1:5" x14ac:dyDescent="0.3">
      <c r="A2085">
        <v>615</v>
      </c>
      <c r="B2085" t="s">
        <v>350</v>
      </c>
      <c r="C2085" t="s">
        <v>595</v>
      </c>
      <c r="D2085" t="s">
        <v>669</v>
      </c>
      <c r="E2085" s="4">
        <v>54744.668085070094</v>
      </c>
    </row>
    <row r="2086" spans="1:5" x14ac:dyDescent="0.3">
      <c r="A2086">
        <v>615</v>
      </c>
      <c r="B2086" t="s">
        <v>350</v>
      </c>
      <c r="C2086" t="s">
        <v>595</v>
      </c>
      <c r="D2086" t="s">
        <v>669</v>
      </c>
      <c r="E2086" s="4">
        <v>54744.668085070094</v>
      </c>
    </row>
    <row r="2087" spans="1:5" x14ac:dyDescent="0.3">
      <c r="A2087">
        <v>615</v>
      </c>
      <c r="B2087" t="s">
        <v>350</v>
      </c>
      <c r="C2087" t="s">
        <v>595</v>
      </c>
      <c r="D2087" t="s">
        <v>670</v>
      </c>
      <c r="E2087" s="4">
        <v>17604.167776375481</v>
      </c>
    </row>
    <row r="2088" spans="1:5" x14ac:dyDescent="0.3">
      <c r="A2088">
        <v>615</v>
      </c>
      <c r="B2088" t="s">
        <v>350</v>
      </c>
      <c r="C2088" t="s">
        <v>595</v>
      </c>
      <c r="D2088" t="s">
        <v>670</v>
      </c>
      <c r="E2088" s="4">
        <v>17604.167776375481</v>
      </c>
    </row>
    <row r="2089" spans="1:5" x14ac:dyDescent="0.3">
      <c r="A2089">
        <v>615</v>
      </c>
      <c r="B2089" t="s">
        <v>350</v>
      </c>
      <c r="C2089" t="s">
        <v>595</v>
      </c>
      <c r="D2089" t="s">
        <v>670</v>
      </c>
      <c r="E2089" s="4">
        <v>17604.167776375481</v>
      </c>
    </row>
    <row r="2090" spans="1:5" x14ac:dyDescent="0.3">
      <c r="A2090">
        <v>1215</v>
      </c>
      <c r="B2090" t="s">
        <v>350</v>
      </c>
      <c r="C2090" t="s">
        <v>407</v>
      </c>
      <c r="D2090" t="s">
        <v>668</v>
      </c>
      <c r="E2090" s="4">
        <v>21686.725826271184</v>
      </c>
    </row>
    <row r="2091" spans="1:5" x14ac:dyDescent="0.3">
      <c r="A2091">
        <v>1215</v>
      </c>
      <c r="B2091" t="s">
        <v>350</v>
      </c>
      <c r="C2091" t="s">
        <v>407</v>
      </c>
      <c r="D2091" t="s">
        <v>668</v>
      </c>
      <c r="E2091" s="4">
        <v>21686.725826271184</v>
      </c>
    </row>
    <row r="2092" spans="1:5" x14ac:dyDescent="0.3">
      <c r="A2092">
        <v>1215</v>
      </c>
      <c r="B2092" t="s">
        <v>350</v>
      </c>
      <c r="C2092" t="s">
        <v>407</v>
      </c>
      <c r="D2092" t="s">
        <v>668</v>
      </c>
      <c r="E2092" s="4">
        <v>21686.725826271184</v>
      </c>
    </row>
    <row r="2093" spans="1:5" x14ac:dyDescent="0.3">
      <c r="A2093">
        <v>1215</v>
      </c>
      <c r="B2093" t="s">
        <v>350</v>
      </c>
      <c r="C2093" t="s">
        <v>407</v>
      </c>
      <c r="D2093" t="s">
        <v>669</v>
      </c>
      <c r="E2093" s="4">
        <v>0</v>
      </c>
    </row>
    <row r="2094" spans="1:5" x14ac:dyDescent="0.3">
      <c r="A2094">
        <v>1215</v>
      </c>
      <c r="B2094" t="s">
        <v>350</v>
      </c>
      <c r="C2094" t="s">
        <v>407</v>
      </c>
      <c r="D2094" t="s">
        <v>669</v>
      </c>
      <c r="E2094" s="4">
        <v>0</v>
      </c>
    </row>
    <row r="2095" spans="1:5" x14ac:dyDescent="0.3">
      <c r="A2095">
        <v>1215</v>
      </c>
      <c r="B2095" t="s">
        <v>350</v>
      </c>
      <c r="C2095" t="s">
        <v>407</v>
      </c>
      <c r="D2095" t="s">
        <v>669</v>
      </c>
      <c r="E2095" s="4">
        <v>0</v>
      </c>
    </row>
    <row r="2096" spans="1:5" x14ac:dyDescent="0.3">
      <c r="A2096">
        <v>1215</v>
      </c>
      <c r="B2096" t="s">
        <v>350</v>
      </c>
      <c r="C2096" t="s">
        <v>407</v>
      </c>
      <c r="D2096" t="s">
        <v>670</v>
      </c>
      <c r="E2096" s="4">
        <v>8331.2641737288122</v>
      </c>
    </row>
    <row r="2097" spans="1:5" x14ac:dyDescent="0.3">
      <c r="A2097">
        <v>1215</v>
      </c>
      <c r="B2097" t="s">
        <v>350</v>
      </c>
      <c r="C2097" t="s">
        <v>407</v>
      </c>
      <c r="D2097" t="s">
        <v>670</v>
      </c>
      <c r="E2097" s="4">
        <v>8331.2641737288122</v>
      </c>
    </row>
    <row r="2098" spans="1:5" x14ac:dyDescent="0.3">
      <c r="A2098">
        <v>1215</v>
      </c>
      <c r="B2098" t="s">
        <v>350</v>
      </c>
      <c r="C2098" t="s">
        <v>407</v>
      </c>
      <c r="D2098" t="s">
        <v>670</v>
      </c>
      <c r="E2098" s="4">
        <v>8331.2641737288122</v>
      </c>
    </row>
    <row r="2099" spans="1:5" x14ac:dyDescent="0.3">
      <c r="A2099">
        <v>616</v>
      </c>
      <c r="B2099" t="s">
        <v>350</v>
      </c>
      <c r="C2099" t="s">
        <v>596</v>
      </c>
      <c r="D2099" t="s">
        <v>668</v>
      </c>
      <c r="E2099" s="4">
        <v>240083.84086967417</v>
      </c>
    </row>
    <row r="2100" spans="1:5" x14ac:dyDescent="0.3">
      <c r="A2100">
        <v>616</v>
      </c>
      <c r="B2100" t="s">
        <v>350</v>
      </c>
      <c r="C2100" t="s">
        <v>596</v>
      </c>
      <c r="D2100" t="s">
        <v>668</v>
      </c>
      <c r="E2100" s="4">
        <v>240083.84086967417</v>
      </c>
    </row>
    <row r="2101" spans="1:5" x14ac:dyDescent="0.3">
      <c r="A2101">
        <v>616</v>
      </c>
      <c r="B2101" t="s">
        <v>350</v>
      </c>
      <c r="C2101" t="s">
        <v>596</v>
      </c>
      <c r="D2101" t="s">
        <v>668</v>
      </c>
      <c r="E2101" s="4">
        <v>240083.84086967417</v>
      </c>
    </row>
    <row r="2102" spans="1:5" x14ac:dyDescent="0.3">
      <c r="A2102">
        <v>616</v>
      </c>
      <c r="B2102" t="s">
        <v>350</v>
      </c>
      <c r="C2102" t="s">
        <v>596</v>
      </c>
      <c r="D2102" t="s">
        <v>669</v>
      </c>
      <c r="E2102" s="4">
        <v>48269.155917293232</v>
      </c>
    </row>
    <row r="2103" spans="1:5" x14ac:dyDescent="0.3">
      <c r="A2103">
        <v>616</v>
      </c>
      <c r="B2103" t="s">
        <v>350</v>
      </c>
      <c r="C2103" t="s">
        <v>596</v>
      </c>
      <c r="D2103" t="s">
        <v>669</v>
      </c>
      <c r="E2103" s="4">
        <v>48269.155917293232</v>
      </c>
    </row>
    <row r="2104" spans="1:5" x14ac:dyDescent="0.3">
      <c r="A2104">
        <v>616</v>
      </c>
      <c r="B2104" t="s">
        <v>350</v>
      </c>
      <c r="C2104" t="s">
        <v>596</v>
      </c>
      <c r="D2104" t="s">
        <v>669</v>
      </c>
      <c r="E2104" s="4">
        <v>48269.155917293232</v>
      </c>
    </row>
    <row r="2105" spans="1:5" x14ac:dyDescent="0.3">
      <c r="A2105">
        <v>616</v>
      </c>
      <c r="B2105" t="s">
        <v>350</v>
      </c>
      <c r="C2105" t="s">
        <v>596</v>
      </c>
      <c r="D2105" t="s">
        <v>670</v>
      </c>
      <c r="E2105" s="4">
        <v>42905.91637092732</v>
      </c>
    </row>
    <row r="2106" spans="1:5" x14ac:dyDescent="0.3">
      <c r="A2106">
        <v>616</v>
      </c>
      <c r="B2106" t="s">
        <v>350</v>
      </c>
      <c r="C2106" t="s">
        <v>596</v>
      </c>
      <c r="D2106" t="s">
        <v>670</v>
      </c>
      <c r="E2106" s="4">
        <v>42905.91637092732</v>
      </c>
    </row>
    <row r="2107" spans="1:5" x14ac:dyDescent="0.3">
      <c r="A2107">
        <v>616</v>
      </c>
      <c r="B2107" t="s">
        <v>350</v>
      </c>
      <c r="C2107" t="s">
        <v>596</v>
      </c>
      <c r="D2107" t="s">
        <v>670</v>
      </c>
      <c r="E2107" s="4">
        <v>42905.91637092732</v>
      </c>
    </row>
    <row r="2108" spans="1:5" x14ac:dyDescent="0.3">
      <c r="A2108">
        <v>1819</v>
      </c>
      <c r="B2108" t="s">
        <v>350</v>
      </c>
      <c r="C2108" t="s">
        <v>528</v>
      </c>
      <c r="D2108" t="s">
        <v>668</v>
      </c>
      <c r="E2108" s="4">
        <v>223498.83144886361</v>
      </c>
    </row>
    <row r="2109" spans="1:5" x14ac:dyDescent="0.3">
      <c r="A2109">
        <v>1819</v>
      </c>
      <c r="B2109" t="s">
        <v>350</v>
      </c>
      <c r="C2109" t="s">
        <v>528</v>
      </c>
      <c r="D2109" t="s">
        <v>668</v>
      </c>
      <c r="E2109" s="4">
        <v>223498.83144886361</v>
      </c>
    </row>
    <row r="2110" spans="1:5" x14ac:dyDescent="0.3">
      <c r="A2110">
        <v>1819</v>
      </c>
      <c r="B2110" t="s">
        <v>350</v>
      </c>
      <c r="C2110" t="s">
        <v>528</v>
      </c>
      <c r="D2110" t="s">
        <v>668</v>
      </c>
      <c r="E2110" s="4">
        <v>223498.83144886361</v>
      </c>
    </row>
    <row r="2111" spans="1:5" x14ac:dyDescent="0.3">
      <c r="A2111">
        <v>1819</v>
      </c>
      <c r="B2111" t="s">
        <v>350</v>
      </c>
      <c r="C2111" t="s">
        <v>528</v>
      </c>
      <c r="D2111" t="s">
        <v>669</v>
      </c>
      <c r="E2111" s="4">
        <v>48721.19855113636</v>
      </c>
    </row>
    <row r="2112" spans="1:5" x14ac:dyDescent="0.3">
      <c r="A2112">
        <v>1819</v>
      </c>
      <c r="B2112" t="s">
        <v>350</v>
      </c>
      <c r="C2112" t="s">
        <v>528</v>
      </c>
      <c r="D2112" t="s">
        <v>669</v>
      </c>
      <c r="E2112" s="4">
        <v>48721.19855113636</v>
      </c>
    </row>
    <row r="2113" spans="1:5" x14ac:dyDescent="0.3">
      <c r="A2113">
        <v>1819</v>
      </c>
      <c r="B2113" t="s">
        <v>350</v>
      </c>
      <c r="C2113" t="s">
        <v>528</v>
      </c>
      <c r="D2113" t="s">
        <v>669</v>
      </c>
      <c r="E2113" s="4">
        <v>48721.19855113636</v>
      </c>
    </row>
    <row r="2114" spans="1:5" x14ac:dyDescent="0.3">
      <c r="A2114">
        <v>1819</v>
      </c>
      <c r="B2114" t="s">
        <v>350</v>
      </c>
      <c r="C2114" t="s">
        <v>528</v>
      </c>
      <c r="D2114" t="s">
        <v>670</v>
      </c>
      <c r="E2114" s="4">
        <v>0</v>
      </c>
    </row>
    <row r="2115" spans="1:5" x14ac:dyDescent="0.3">
      <c r="A2115">
        <v>1819</v>
      </c>
      <c r="B2115" t="s">
        <v>350</v>
      </c>
      <c r="C2115" t="s">
        <v>528</v>
      </c>
      <c r="D2115" t="s">
        <v>670</v>
      </c>
      <c r="E2115" s="4">
        <v>0</v>
      </c>
    </row>
    <row r="2116" spans="1:5" x14ac:dyDescent="0.3">
      <c r="A2116">
        <v>1819</v>
      </c>
      <c r="B2116" t="s">
        <v>350</v>
      </c>
      <c r="C2116" t="s">
        <v>528</v>
      </c>
      <c r="D2116" t="s">
        <v>670</v>
      </c>
      <c r="E2116" s="4">
        <v>0</v>
      </c>
    </row>
    <row r="2117" spans="1:5" x14ac:dyDescent="0.3">
      <c r="A2117">
        <v>1820</v>
      </c>
      <c r="B2117" t="s">
        <v>350</v>
      </c>
      <c r="C2117" t="s">
        <v>529</v>
      </c>
      <c r="D2117" t="s">
        <v>668</v>
      </c>
      <c r="E2117" s="4">
        <v>227158.07319838059</v>
      </c>
    </row>
    <row r="2118" spans="1:5" x14ac:dyDescent="0.3">
      <c r="A2118">
        <v>1820</v>
      </c>
      <c r="B2118" t="s">
        <v>350</v>
      </c>
      <c r="C2118" t="s">
        <v>529</v>
      </c>
      <c r="D2118" t="s">
        <v>668</v>
      </c>
      <c r="E2118" s="4">
        <v>227158.07319838059</v>
      </c>
    </row>
    <row r="2119" spans="1:5" x14ac:dyDescent="0.3">
      <c r="A2119">
        <v>1820</v>
      </c>
      <c r="B2119" t="s">
        <v>350</v>
      </c>
      <c r="C2119" t="s">
        <v>529</v>
      </c>
      <c r="D2119" t="s">
        <v>668</v>
      </c>
      <c r="E2119" s="4">
        <v>227158.07319838059</v>
      </c>
    </row>
    <row r="2120" spans="1:5" x14ac:dyDescent="0.3">
      <c r="A2120">
        <v>1820</v>
      </c>
      <c r="B2120" t="s">
        <v>350</v>
      </c>
      <c r="C2120" t="s">
        <v>529</v>
      </c>
      <c r="D2120" t="s">
        <v>669</v>
      </c>
      <c r="E2120" s="4">
        <v>42831.151848852904</v>
      </c>
    </row>
    <row r="2121" spans="1:5" x14ac:dyDescent="0.3">
      <c r="A2121">
        <v>1820</v>
      </c>
      <c r="B2121" t="s">
        <v>350</v>
      </c>
      <c r="C2121" t="s">
        <v>529</v>
      </c>
      <c r="D2121" t="s">
        <v>669</v>
      </c>
      <c r="E2121" s="4">
        <v>42831.151848852904</v>
      </c>
    </row>
    <row r="2122" spans="1:5" x14ac:dyDescent="0.3">
      <c r="A2122">
        <v>1820</v>
      </c>
      <c r="B2122" t="s">
        <v>350</v>
      </c>
      <c r="C2122" t="s">
        <v>529</v>
      </c>
      <c r="D2122" t="s">
        <v>669</v>
      </c>
      <c r="E2122" s="4">
        <v>42831.151848852904</v>
      </c>
    </row>
    <row r="2123" spans="1:5" x14ac:dyDescent="0.3">
      <c r="A2123">
        <v>1820</v>
      </c>
      <c r="B2123" t="s">
        <v>350</v>
      </c>
      <c r="C2123" t="s">
        <v>529</v>
      </c>
      <c r="D2123" t="s">
        <v>670</v>
      </c>
      <c r="E2123" s="4">
        <v>13384.734952766534</v>
      </c>
    </row>
    <row r="2124" spans="1:5" x14ac:dyDescent="0.3">
      <c r="A2124">
        <v>1820</v>
      </c>
      <c r="B2124" t="s">
        <v>350</v>
      </c>
      <c r="C2124" t="s">
        <v>529</v>
      </c>
      <c r="D2124" t="s">
        <v>670</v>
      </c>
      <c r="E2124" s="4">
        <v>13384.734952766534</v>
      </c>
    </row>
    <row r="2125" spans="1:5" x14ac:dyDescent="0.3">
      <c r="A2125">
        <v>1820</v>
      </c>
      <c r="B2125" t="s">
        <v>350</v>
      </c>
      <c r="C2125" t="s">
        <v>529</v>
      </c>
      <c r="D2125" t="s">
        <v>670</v>
      </c>
      <c r="E2125" s="4">
        <v>13384.734952766534</v>
      </c>
    </row>
    <row r="2126" spans="1:5" x14ac:dyDescent="0.3">
      <c r="A2126">
        <v>814</v>
      </c>
      <c r="B2126" t="s">
        <v>350</v>
      </c>
      <c r="C2126" t="s">
        <v>390</v>
      </c>
      <c r="D2126" t="s">
        <v>668</v>
      </c>
      <c r="E2126" s="4">
        <v>0</v>
      </c>
    </row>
    <row r="2127" spans="1:5" x14ac:dyDescent="0.3">
      <c r="A2127">
        <v>814</v>
      </c>
      <c r="B2127" t="s">
        <v>350</v>
      </c>
      <c r="C2127" t="s">
        <v>390</v>
      </c>
      <c r="D2127" t="s">
        <v>668</v>
      </c>
      <c r="E2127" s="4">
        <v>0</v>
      </c>
    </row>
    <row r="2128" spans="1:5" x14ac:dyDescent="0.3">
      <c r="A2128">
        <v>814</v>
      </c>
      <c r="B2128" t="s">
        <v>350</v>
      </c>
      <c r="C2128" t="s">
        <v>390</v>
      </c>
      <c r="D2128" t="s">
        <v>668</v>
      </c>
      <c r="E2128" s="4">
        <v>0</v>
      </c>
    </row>
    <row r="2129" spans="1:5" x14ac:dyDescent="0.3">
      <c r="A2129">
        <v>814</v>
      </c>
      <c r="B2129" t="s">
        <v>350</v>
      </c>
      <c r="C2129" t="s">
        <v>390</v>
      </c>
      <c r="D2129" t="s">
        <v>669</v>
      </c>
      <c r="E2129" s="4">
        <v>0</v>
      </c>
    </row>
    <row r="2130" spans="1:5" x14ac:dyDescent="0.3">
      <c r="A2130">
        <v>814</v>
      </c>
      <c r="B2130" t="s">
        <v>350</v>
      </c>
      <c r="C2130" t="s">
        <v>390</v>
      </c>
      <c r="D2130" t="s">
        <v>669</v>
      </c>
      <c r="E2130" s="4">
        <v>0</v>
      </c>
    </row>
    <row r="2131" spans="1:5" x14ac:dyDescent="0.3">
      <c r="A2131">
        <v>814</v>
      </c>
      <c r="B2131" t="s">
        <v>350</v>
      </c>
      <c r="C2131" t="s">
        <v>390</v>
      </c>
      <c r="D2131" t="s">
        <v>669</v>
      </c>
      <c r="E2131" s="4">
        <v>0</v>
      </c>
    </row>
    <row r="2132" spans="1:5" x14ac:dyDescent="0.3">
      <c r="A2132">
        <v>814</v>
      </c>
      <c r="B2132" t="s">
        <v>350</v>
      </c>
      <c r="C2132" t="s">
        <v>390</v>
      </c>
      <c r="D2132" t="s">
        <v>670</v>
      </c>
      <c r="E2132" s="4">
        <v>0</v>
      </c>
    </row>
    <row r="2133" spans="1:5" x14ac:dyDescent="0.3">
      <c r="A2133">
        <v>814</v>
      </c>
      <c r="B2133" t="s">
        <v>350</v>
      </c>
      <c r="C2133" t="s">
        <v>390</v>
      </c>
      <c r="D2133" t="s">
        <v>670</v>
      </c>
      <c r="E2133" s="4">
        <v>0</v>
      </c>
    </row>
    <row r="2134" spans="1:5" x14ac:dyDescent="0.3">
      <c r="A2134">
        <v>814</v>
      </c>
      <c r="B2134" t="s">
        <v>350</v>
      </c>
      <c r="C2134" t="s">
        <v>390</v>
      </c>
      <c r="D2134" t="s">
        <v>670</v>
      </c>
      <c r="E2134" s="4">
        <v>0</v>
      </c>
    </row>
    <row r="2135" spans="1:5" x14ac:dyDescent="0.3">
      <c r="A2135">
        <v>310</v>
      </c>
      <c r="B2135" t="s">
        <v>350</v>
      </c>
      <c r="C2135" t="s">
        <v>510</v>
      </c>
      <c r="D2135" t="s">
        <v>668</v>
      </c>
      <c r="E2135" s="4">
        <v>310460.69801444048</v>
      </c>
    </row>
    <row r="2136" spans="1:5" x14ac:dyDescent="0.3">
      <c r="A2136">
        <v>310</v>
      </c>
      <c r="B2136" t="s">
        <v>350</v>
      </c>
      <c r="C2136" t="s">
        <v>510</v>
      </c>
      <c r="D2136" t="s">
        <v>668</v>
      </c>
      <c r="E2136" s="4">
        <v>310460.69801444048</v>
      </c>
    </row>
    <row r="2137" spans="1:5" x14ac:dyDescent="0.3">
      <c r="A2137">
        <v>310</v>
      </c>
      <c r="B2137" t="s">
        <v>350</v>
      </c>
      <c r="C2137" t="s">
        <v>510</v>
      </c>
      <c r="D2137" t="s">
        <v>668</v>
      </c>
      <c r="E2137" s="4">
        <v>310460.69801444048</v>
      </c>
    </row>
    <row r="2138" spans="1:5" x14ac:dyDescent="0.3">
      <c r="A2138">
        <v>310</v>
      </c>
      <c r="B2138" t="s">
        <v>350</v>
      </c>
      <c r="C2138" t="s">
        <v>510</v>
      </c>
      <c r="D2138" t="s">
        <v>669</v>
      </c>
      <c r="E2138" s="4">
        <v>49361.951985559572</v>
      </c>
    </row>
    <row r="2139" spans="1:5" x14ac:dyDescent="0.3">
      <c r="A2139">
        <v>310</v>
      </c>
      <c r="B2139" t="s">
        <v>350</v>
      </c>
      <c r="C2139" t="s">
        <v>510</v>
      </c>
      <c r="D2139" t="s">
        <v>669</v>
      </c>
      <c r="E2139" s="4">
        <v>49361.951985559572</v>
      </c>
    </row>
    <row r="2140" spans="1:5" x14ac:dyDescent="0.3">
      <c r="A2140">
        <v>310</v>
      </c>
      <c r="B2140" t="s">
        <v>350</v>
      </c>
      <c r="C2140" t="s">
        <v>510</v>
      </c>
      <c r="D2140" t="s">
        <v>669</v>
      </c>
      <c r="E2140" s="4">
        <v>49361.951985559572</v>
      </c>
    </row>
    <row r="2141" spans="1:5" x14ac:dyDescent="0.3">
      <c r="A2141">
        <v>310</v>
      </c>
      <c r="B2141" t="s">
        <v>350</v>
      </c>
      <c r="C2141" t="s">
        <v>510</v>
      </c>
      <c r="D2141" t="s">
        <v>670</v>
      </c>
      <c r="E2141" s="4">
        <v>0</v>
      </c>
    </row>
    <row r="2142" spans="1:5" x14ac:dyDescent="0.3">
      <c r="A2142">
        <v>310</v>
      </c>
      <c r="B2142" t="s">
        <v>350</v>
      </c>
      <c r="C2142" t="s">
        <v>510</v>
      </c>
      <c r="D2142" t="s">
        <v>670</v>
      </c>
      <c r="E2142" s="4">
        <v>0</v>
      </c>
    </row>
    <row r="2143" spans="1:5" x14ac:dyDescent="0.3">
      <c r="A2143">
        <v>310</v>
      </c>
      <c r="B2143" t="s">
        <v>350</v>
      </c>
      <c r="C2143" t="s">
        <v>510</v>
      </c>
      <c r="D2143" t="s">
        <v>670</v>
      </c>
      <c r="E2143" s="4">
        <v>0</v>
      </c>
    </row>
    <row r="2144" spans="1:5" x14ac:dyDescent="0.3">
      <c r="A2144">
        <v>1418</v>
      </c>
      <c r="B2144" t="s">
        <v>350</v>
      </c>
      <c r="C2144" t="s">
        <v>552</v>
      </c>
      <c r="D2144" t="s">
        <v>668</v>
      </c>
      <c r="E2144" s="4">
        <v>198226.91841860738</v>
      </c>
    </row>
    <row r="2145" spans="1:5" x14ac:dyDescent="0.3">
      <c r="A2145">
        <v>1418</v>
      </c>
      <c r="B2145" t="s">
        <v>350</v>
      </c>
      <c r="C2145" t="s">
        <v>552</v>
      </c>
      <c r="D2145" t="s">
        <v>668</v>
      </c>
      <c r="E2145" s="4">
        <v>198226.91841860738</v>
      </c>
    </row>
    <row r="2146" spans="1:5" x14ac:dyDescent="0.3">
      <c r="A2146">
        <v>1418</v>
      </c>
      <c r="B2146" t="s">
        <v>350</v>
      </c>
      <c r="C2146" t="s">
        <v>552</v>
      </c>
      <c r="D2146" t="s">
        <v>668</v>
      </c>
      <c r="E2146" s="4">
        <v>198226.91841860738</v>
      </c>
    </row>
    <row r="2147" spans="1:5" x14ac:dyDescent="0.3">
      <c r="A2147">
        <v>1418</v>
      </c>
      <c r="B2147" t="s">
        <v>350</v>
      </c>
      <c r="C2147" t="s">
        <v>552</v>
      </c>
      <c r="D2147" t="s">
        <v>669</v>
      </c>
      <c r="E2147" s="4">
        <v>61187.580525758647</v>
      </c>
    </row>
    <row r="2148" spans="1:5" x14ac:dyDescent="0.3">
      <c r="A2148">
        <v>1418</v>
      </c>
      <c r="B2148" t="s">
        <v>350</v>
      </c>
      <c r="C2148" t="s">
        <v>552</v>
      </c>
      <c r="D2148" t="s">
        <v>669</v>
      </c>
      <c r="E2148" s="4">
        <v>61187.580525758647</v>
      </c>
    </row>
    <row r="2149" spans="1:5" x14ac:dyDescent="0.3">
      <c r="A2149">
        <v>1418</v>
      </c>
      <c r="B2149" t="s">
        <v>350</v>
      </c>
      <c r="C2149" t="s">
        <v>552</v>
      </c>
      <c r="D2149" t="s">
        <v>669</v>
      </c>
      <c r="E2149" s="4">
        <v>61187.580525758647</v>
      </c>
    </row>
    <row r="2150" spans="1:5" x14ac:dyDescent="0.3">
      <c r="A2150">
        <v>1418</v>
      </c>
      <c r="B2150" t="s">
        <v>350</v>
      </c>
      <c r="C2150" t="s">
        <v>552</v>
      </c>
      <c r="D2150" t="s">
        <v>670</v>
      </c>
      <c r="E2150" s="4">
        <v>32678.038747941664</v>
      </c>
    </row>
    <row r="2151" spans="1:5" x14ac:dyDescent="0.3">
      <c r="A2151">
        <v>1418</v>
      </c>
      <c r="B2151" t="s">
        <v>350</v>
      </c>
      <c r="C2151" t="s">
        <v>552</v>
      </c>
      <c r="D2151" t="s">
        <v>670</v>
      </c>
      <c r="E2151" s="4">
        <v>32678.038747941664</v>
      </c>
    </row>
    <row r="2152" spans="1:5" x14ac:dyDescent="0.3">
      <c r="A2152">
        <v>1418</v>
      </c>
      <c r="B2152" t="s">
        <v>350</v>
      </c>
      <c r="C2152" t="s">
        <v>552</v>
      </c>
      <c r="D2152" t="s">
        <v>670</v>
      </c>
      <c r="E2152" s="4">
        <v>32678.038747941664</v>
      </c>
    </row>
    <row r="2153" spans="1:5" x14ac:dyDescent="0.3">
      <c r="A2153">
        <v>1821</v>
      </c>
      <c r="B2153" t="s">
        <v>350</v>
      </c>
      <c r="C2153" t="s">
        <v>636</v>
      </c>
      <c r="D2153" t="s">
        <v>668</v>
      </c>
      <c r="E2153" s="4">
        <v>227072.16238148804</v>
      </c>
    </row>
    <row r="2154" spans="1:5" x14ac:dyDescent="0.3">
      <c r="A2154">
        <v>1821</v>
      </c>
      <c r="B2154" t="s">
        <v>350</v>
      </c>
      <c r="C2154" t="s">
        <v>636</v>
      </c>
      <c r="D2154" t="s">
        <v>668</v>
      </c>
      <c r="E2154" s="4">
        <v>227072.16238148804</v>
      </c>
    </row>
    <row r="2155" spans="1:5" x14ac:dyDescent="0.3">
      <c r="A2155">
        <v>1821</v>
      </c>
      <c r="B2155" t="s">
        <v>350</v>
      </c>
      <c r="C2155" t="s">
        <v>636</v>
      </c>
      <c r="D2155" t="s">
        <v>668</v>
      </c>
      <c r="E2155" s="4">
        <v>227072.16238148804</v>
      </c>
    </row>
    <row r="2156" spans="1:5" x14ac:dyDescent="0.3">
      <c r="A2156">
        <v>1821</v>
      </c>
      <c r="B2156" t="s">
        <v>350</v>
      </c>
      <c r="C2156" t="s">
        <v>636</v>
      </c>
      <c r="D2156" t="s">
        <v>669</v>
      </c>
      <c r="E2156" s="4">
        <v>54430.721383041411</v>
      </c>
    </row>
    <row r="2157" spans="1:5" x14ac:dyDescent="0.3">
      <c r="A2157">
        <v>1821</v>
      </c>
      <c r="B2157" t="s">
        <v>350</v>
      </c>
      <c r="C2157" t="s">
        <v>636</v>
      </c>
      <c r="D2157" t="s">
        <v>669</v>
      </c>
      <c r="E2157" s="4">
        <v>54430.721383041411</v>
      </c>
    </row>
    <row r="2158" spans="1:5" x14ac:dyDescent="0.3">
      <c r="A2158">
        <v>1821</v>
      </c>
      <c r="B2158" t="s">
        <v>350</v>
      </c>
      <c r="C2158" t="s">
        <v>636</v>
      </c>
      <c r="D2158" t="s">
        <v>669</v>
      </c>
      <c r="E2158" s="4">
        <v>54430.721383041411</v>
      </c>
    </row>
    <row r="2159" spans="1:5" x14ac:dyDescent="0.3">
      <c r="A2159">
        <v>1821</v>
      </c>
      <c r="B2159" t="s">
        <v>350</v>
      </c>
      <c r="C2159" t="s">
        <v>636</v>
      </c>
      <c r="D2159" t="s">
        <v>670</v>
      </c>
      <c r="E2159" s="4">
        <v>60065.901949756284</v>
      </c>
    </row>
    <row r="2160" spans="1:5" x14ac:dyDescent="0.3">
      <c r="A2160">
        <v>1821</v>
      </c>
      <c r="B2160" t="s">
        <v>350</v>
      </c>
      <c r="C2160" t="s">
        <v>636</v>
      </c>
      <c r="D2160" t="s">
        <v>670</v>
      </c>
      <c r="E2160" s="4">
        <v>60065.901949756284</v>
      </c>
    </row>
    <row r="2161" spans="1:5" x14ac:dyDescent="0.3">
      <c r="A2161">
        <v>1821</v>
      </c>
      <c r="B2161" t="s">
        <v>350</v>
      </c>
      <c r="C2161" t="s">
        <v>636</v>
      </c>
      <c r="D2161" t="s">
        <v>670</v>
      </c>
      <c r="E2161" s="4">
        <v>60065.901949756284</v>
      </c>
    </row>
    <row r="2162" spans="1:5" x14ac:dyDescent="0.3">
      <c r="A2162">
        <v>409</v>
      </c>
      <c r="B2162" t="s">
        <v>350</v>
      </c>
      <c r="C2162" t="s">
        <v>530</v>
      </c>
      <c r="D2162" t="s">
        <v>668</v>
      </c>
      <c r="E2162" s="4">
        <v>254952.15076271183</v>
      </c>
    </row>
    <row r="2163" spans="1:5" x14ac:dyDescent="0.3">
      <c r="A2163">
        <v>409</v>
      </c>
      <c r="B2163" t="s">
        <v>350</v>
      </c>
      <c r="C2163" t="s">
        <v>530</v>
      </c>
      <c r="D2163" t="s">
        <v>668</v>
      </c>
      <c r="E2163" s="4">
        <v>254952.15076271183</v>
      </c>
    </row>
    <row r="2164" spans="1:5" x14ac:dyDescent="0.3">
      <c r="A2164">
        <v>409</v>
      </c>
      <c r="B2164" t="s">
        <v>350</v>
      </c>
      <c r="C2164" t="s">
        <v>530</v>
      </c>
      <c r="D2164" t="s">
        <v>668</v>
      </c>
      <c r="E2164" s="4">
        <v>254952.15076271183</v>
      </c>
    </row>
    <row r="2165" spans="1:5" x14ac:dyDescent="0.3">
      <c r="A2165">
        <v>409</v>
      </c>
      <c r="B2165" t="s">
        <v>350</v>
      </c>
      <c r="C2165" t="s">
        <v>530</v>
      </c>
      <c r="D2165" t="s">
        <v>669</v>
      </c>
      <c r="E2165" s="4">
        <v>59342.310953389824</v>
      </c>
    </row>
    <row r="2166" spans="1:5" x14ac:dyDescent="0.3">
      <c r="A2166">
        <v>409</v>
      </c>
      <c r="B2166" t="s">
        <v>350</v>
      </c>
      <c r="C2166" t="s">
        <v>530</v>
      </c>
      <c r="D2166" t="s">
        <v>669</v>
      </c>
      <c r="E2166" s="4">
        <v>59342.310953389824</v>
      </c>
    </row>
    <row r="2167" spans="1:5" x14ac:dyDescent="0.3">
      <c r="A2167">
        <v>409</v>
      </c>
      <c r="B2167" t="s">
        <v>350</v>
      </c>
      <c r="C2167" t="s">
        <v>530</v>
      </c>
      <c r="D2167" t="s">
        <v>669</v>
      </c>
      <c r="E2167" s="4">
        <v>59342.310953389824</v>
      </c>
    </row>
    <row r="2168" spans="1:5" x14ac:dyDescent="0.3">
      <c r="A2168">
        <v>409</v>
      </c>
      <c r="B2168" t="s">
        <v>350</v>
      </c>
      <c r="C2168" t="s">
        <v>530</v>
      </c>
      <c r="D2168" t="s">
        <v>670</v>
      </c>
      <c r="E2168" s="4">
        <v>31502.708283898301</v>
      </c>
    </row>
    <row r="2169" spans="1:5" x14ac:dyDescent="0.3">
      <c r="A2169">
        <v>409</v>
      </c>
      <c r="B2169" t="s">
        <v>350</v>
      </c>
      <c r="C2169" t="s">
        <v>530</v>
      </c>
      <c r="D2169" t="s">
        <v>670</v>
      </c>
      <c r="E2169" s="4">
        <v>31502.708283898301</v>
      </c>
    </row>
    <row r="2170" spans="1:5" x14ac:dyDescent="0.3">
      <c r="A2170">
        <v>409</v>
      </c>
      <c r="B2170" t="s">
        <v>350</v>
      </c>
      <c r="C2170" t="s">
        <v>530</v>
      </c>
      <c r="D2170" t="s">
        <v>670</v>
      </c>
      <c r="E2170" s="4">
        <v>31502.708283898301</v>
      </c>
    </row>
    <row r="2171" spans="1:5" x14ac:dyDescent="0.3">
      <c r="A2171">
        <v>1419</v>
      </c>
      <c r="B2171" t="s">
        <v>350</v>
      </c>
      <c r="C2171" t="s">
        <v>553</v>
      </c>
      <c r="D2171" t="s">
        <v>668</v>
      </c>
      <c r="E2171" s="4">
        <v>209900.41540520263</v>
      </c>
    </row>
    <row r="2172" spans="1:5" x14ac:dyDescent="0.3">
      <c r="A2172">
        <v>1419</v>
      </c>
      <c r="B2172" t="s">
        <v>350</v>
      </c>
      <c r="C2172" t="s">
        <v>553</v>
      </c>
      <c r="D2172" t="s">
        <v>668</v>
      </c>
      <c r="E2172" s="4">
        <v>209900.41540520263</v>
      </c>
    </row>
    <row r="2173" spans="1:5" x14ac:dyDescent="0.3">
      <c r="A2173">
        <v>1419</v>
      </c>
      <c r="B2173" t="s">
        <v>350</v>
      </c>
      <c r="C2173" t="s">
        <v>553</v>
      </c>
      <c r="D2173" t="s">
        <v>668</v>
      </c>
      <c r="E2173" s="4">
        <v>209900.41540520263</v>
      </c>
    </row>
    <row r="2174" spans="1:5" x14ac:dyDescent="0.3">
      <c r="A2174">
        <v>1419</v>
      </c>
      <c r="B2174" t="s">
        <v>350</v>
      </c>
      <c r="C2174" t="s">
        <v>553</v>
      </c>
      <c r="D2174" t="s">
        <v>669</v>
      </c>
      <c r="E2174" s="4">
        <v>54502.509534382589</v>
      </c>
    </row>
    <row r="2175" spans="1:5" x14ac:dyDescent="0.3">
      <c r="A2175">
        <v>1419</v>
      </c>
      <c r="B2175" t="s">
        <v>350</v>
      </c>
      <c r="C2175" t="s">
        <v>553</v>
      </c>
      <c r="D2175" t="s">
        <v>669</v>
      </c>
      <c r="E2175" s="4">
        <v>54502.509534382589</v>
      </c>
    </row>
    <row r="2176" spans="1:5" x14ac:dyDescent="0.3">
      <c r="A2176">
        <v>1419</v>
      </c>
      <c r="B2176" t="s">
        <v>350</v>
      </c>
      <c r="C2176" t="s">
        <v>553</v>
      </c>
      <c r="D2176" t="s">
        <v>669</v>
      </c>
      <c r="E2176" s="4">
        <v>54502.509534382589</v>
      </c>
    </row>
    <row r="2177" spans="1:5" x14ac:dyDescent="0.3">
      <c r="A2177">
        <v>1419</v>
      </c>
      <c r="B2177" t="s">
        <v>350</v>
      </c>
      <c r="C2177" t="s">
        <v>553</v>
      </c>
      <c r="D2177" t="s">
        <v>670</v>
      </c>
      <c r="E2177" s="4">
        <v>27689.612752722522</v>
      </c>
    </row>
    <row r="2178" spans="1:5" x14ac:dyDescent="0.3">
      <c r="A2178">
        <v>1419</v>
      </c>
      <c r="B2178" t="s">
        <v>350</v>
      </c>
      <c r="C2178" t="s">
        <v>553</v>
      </c>
      <c r="D2178" t="s">
        <v>670</v>
      </c>
      <c r="E2178" s="4">
        <v>27689.612752722522</v>
      </c>
    </row>
    <row r="2179" spans="1:5" x14ac:dyDescent="0.3">
      <c r="A2179">
        <v>1419</v>
      </c>
      <c r="B2179" t="s">
        <v>350</v>
      </c>
      <c r="C2179" t="s">
        <v>553</v>
      </c>
      <c r="D2179" t="s">
        <v>670</v>
      </c>
      <c r="E2179" s="4">
        <v>27689.612752722522</v>
      </c>
    </row>
    <row r="2180" spans="1:5" x14ac:dyDescent="0.3">
      <c r="A2180">
        <v>1113</v>
      </c>
      <c r="B2180" t="s">
        <v>350</v>
      </c>
      <c r="C2180" t="s">
        <v>568</v>
      </c>
      <c r="D2180" t="s">
        <v>668</v>
      </c>
      <c r="E2180" s="4">
        <v>215814.49222590431</v>
      </c>
    </row>
    <row r="2181" spans="1:5" x14ac:dyDescent="0.3">
      <c r="A2181">
        <v>1113</v>
      </c>
      <c r="B2181" t="s">
        <v>350</v>
      </c>
      <c r="C2181" t="s">
        <v>568</v>
      </c>
      <c r="D2181" t="s">
        <v>668</v>
      </c>
      <c r="E2181" s="4">
        <v>215814.49222590431</v>
      </c>
    </row>
    <row r="2182" spans="1:5" x14ac:dyDescent="0.3">
      <c r="A2182">
        <v>1113</v>
      </c>
      <c r="B2182" t="s">
        <v>350</v>
      </c>
      <c r="C2182" t="s">
        <v>568</v>
      </c>
      <c r="D2182" t="s">
        <v>668</v>
      </c>
      <c r="E2182" s="4">
        <v>215814.49222590431</v>
      </c>
    </row>
    <row r="2183" spans="1:5" x14ac:dyDescent="0.3">
      <c r="A2183">
        <v>1113</v>
      </c>
      <c r="B2183" t="s">
        <v>350</v>
      </c>
      <c r="C2183" t="s">
        <v>568</v>
      </c>
      <c r="D2183" t="s">
        <v>669</v>
      </c>
      <c r="E2183" s="4">
        <v>52390.752150200307</v>
      </c>
    </row>
    <row r="2184" spans="1:5" x14ac:dyDescent="0.3">
      <c r="A2184">
        <v>1113</v>
      </c>
      <c r="B2184" t="s">
        <v>350</v>
      </c>
      <c r="C2184" t="s">
        <v>568</v>
      </c>
      <c r="D2184" t="s">
        <v>669</v>
      </c>
      <c r="E2184" s="4">
        <v>52390.752150200307</v>
      </c>
    </row>
    <row r="2185" spans="1:5" x14ac:dyDescent="0.3">
      <c r="A2185">
        <v>1113</v>
      </c>
      <c r="B2185" t="s">
        <v>350</v>
      </c>
      <c r="C2185" t="s">
        <v>568</v>
      </c>
      <c r="D2185" t="s">
        <v>669</v>
      </c>
      <c r="E2185" s="4">
        <v>52390.752150200307</v>
      </c>
    </row>
    <row r="2186" spans="1:5" x14ac:dyDescent="0.3">
      <c r="A2186">
        <v>1113</v>
      </c>
      <c r="B2186" t="s">
        <v>350</v>
      </c>
      <c r="C2186" t="s">
        <v>568</v>
      </c>
      <c r="D2186" t="s">
        <v>670</v>
      </c>
      <c r="E2186" s="4">
        <v>44811.519790562037</v>
      </c>
    </row>
    <row r="2187" spans="1:5" x14ac:dyDescent="0.3">
      <c r="A2187">
        <v>1113</v>
      </c>
      <c r="B2187" t="s">
        <v>350</v>
      </c>
      <c r="C2187" t="s">
        <v>568</v>
      </c>
      <c r="D2187" t="s">
        <v>670</v>
      </c>
      <c r="E2187" s="4">
        <v>44811.519790562037</v>
      </c>
    </row>
    <row r="2188" spans="1:5" x14ac:dyDescent="0.3">
      <c r="A2188">
        <v>1113</v>
      </c>
      <c r="B2188" t="s">
        <v>350</v>
      </c>
      <c r="C2188" t="s">
        <v>568</v>
      </c>
      <c r="D2188" t="s">
        <v>670</v>
      </c>
      <c r="E2188" s="4">
        <v>44811.519790562037</v>
      </c>
    </row>
    <row r="2189" spans="1:5" x14ac:dyDescent="0.3">
      <c r="A2189">
        <v>913</v>
      </c>
      <c r="B2189" t="s">
        <v>350</v>
      </c>
      <c r="C2189" t="s">
        <v>506</v>
      </c>
      <c r="D2189" t="s">
        <v>668</v>
      </c>
      <c r="E2189" s="4">
        <v>51106.926178743954</v>
      </c>
    </row>
    <row r="2190" spans="1:5" x14ac:dyDescent="0.3">
      <c r="A2190">
        <v>913</v>
      </c>
      <c r="B2190" t="s">
        <v>350</v>
      </c>
      <c r="C2190" t="s">
        <v>506</v>
      </c>
      <c r="D2190" t="s">
        <v>668</v>
      </c>
      <c r="E2190" s="4">
        <v>51106.926178743954</v>
      </c>
    </row>
    <row r="2191" spans="1:5" x14ac:dyDescent="0.3">
      <c r="A2191">
        <v>913</v>
      </c>
      <c r="B2191" t="s">
        <v>350</v>
      </c>
      <c r="C2191" t="s">
        <v>506</v>
      </c>
      <c r="D2191" t="s">
        <v>668</v>
      </c>
      <c r="E2191" s="4">
        <v>51106.926178743954</v>
      </c>
    </row>
    <row r="2192" spans="1:5" x14ac:dyDescent="0.3">
      <c r="A2192">
        <v>913</v>
      </c>
      <c r="B2192" t="s">
        <v>350</v>
      </c>
      <c r="C2192" t="s">
        <v>506</v>
      </c>
      <c r="D2192" t="s">
        <v>669</v>
      </c>
      <c r="E2192" s="4">
        <v>14127.888683919944</v>
      </c>
    </row>
    <row r="2193" spans="1:5" x14ac:dyDescent="0.3">
      <c r="A2193">
        <v>913</v>
      </c>
      <c r="B2193" t="s">
        <v>350</v>
      </c>
      <c r="C2193" t="s">
        <v>506</v>
      </c>
      <c r="D2193" t="s">
        <v>669</v>
      </c>
      <c r="E2193" s="4">
        <v>14127.888683919944</v>
      </c>
    </row>
    <row r="2194" spans="1:5" x14ac:dyDescent="0.3">
      <c r="A2194">
        <v>913</v>
      </c>
      <c r="B2194" t="s">
        <v>350</v>
      </c>
      <c r="C2194" t="s">
        <v>506</v>
      </c>
      <c r="D2194" t="s">
        <v>669</v>
      </c>
      <c r="E2194" s="4">
        <v>14127.888683919944</v>
      </c>
    </row>
    <row r="2195" spans="1:5" x14ac:dyDescent="0.3">
      <c r="A2195">
        <v>913</v>
      </c>
      <c r="B2195" t="s">
        <v>350</v>
      </c>
      <c r="C2195" t="s">
        <v>506</v>
      </c>
      <c r="D2195" t="s">
        <v>670</v>
      </c>
      <c r="E2195" s="4">
        <v>26359.416470669425</v>
      </c>
    </row>
    <row r="2196" spans="1:5" x14ac:dyDescent="0.3">
      <c r="A2196">
        <v>913</v>
      </c>
      <c r="B2196" t="s">
        <v>350</v>
      </c>
      <c r="C2196" t="s">
        <v>506</v>
      </c>
      <c r="D2196" t="s">
        <v>670</v>
      </c>
      <c r="E2196" s="4">
        <v>26359.416470669425</v>
      </c>
    </row>
    <row r="2197" spans="1:5" x14ac:dyDescent="0.3">
      <c r="A2197">
        <v>913</v>
      </c>
      <c r="B2197" t="s">
        <v>350</v>
      </c>
      <c r="C2197" t="s">
        <v>506</v>
      </c>
      <c r="D2197" t="s">
        <v>670</v>
      </c>
      <c r="E2197" s="4">
        <v>26359.416470669425</v>
      </c>
    </row>
    <row r="2198" spans="1:5" x14ac:dyDescent="0.3">
      <c r="A2198">
        <v>1318</v>
      </c>
      <c r="B2198" t="s">
        <v>350</v>
      </c>
      <c r="C2198" t="s">
        <v>458</v>
      </c>
      <c r="D2198" t="s">
        <v>668</v>
      </c>
      <c r="E2198" s="4">
        <v>198300.4912094544</v>
      </c>
    </row>
    <row r="2199" spans="1:5" x14ac:dyDescent="0.3">
      <c r="A2199">
        <v>1318</v>
      </c>
      <c r="B2199" t="s">
        <v>350</v>
      </c>
      <c r="C2199" t="s">
        <v>458</v>
      </c>
      <c r="D2199" t="s">
        <v>668</v>
      </c>
      <c r="E2199" s="4">
        <v>198300.4912094544</v>
      </c>
    </row>
    <row r="2200" spans="1:5" x14ac:dyDescent="0.3">
      <c r="A2200">
        <v>1318</v>
      </c>
      <c r="B2200" t="s">
        <v>350</v>
      </c>
      <c r="C2200" t="s">
        <v>458</v>
      </c>
      <c r="D2200" t="s">
        <v>668</v>
      </c>
      <c r="E2200" s="4">
        <v>198300.4912094544</v>
      </c>
    </row>
    <row r="2201" spans="1:5" x14ac:dyDescent="0.3">
      <c r="A2201">
        <v>1318</v>
      </c>
      <c r="B2201" t="s">
        <v>350</v>
      </c>
      <c r="C2201" t="s">
        <v>458</v>
      </c>
      <c r="D2201" t="s">
        <v>669</v>
      </c>
      <c r="E2201" s="4">
        <v>55058.010269775878</v>
      </c>
    </row>
    <row r="2202" spans="1:5" x14ac:dyDescent="0.3">
      <c r="A2202">
        <v>1318</v>
      </c>
      <c r="B2202" t="s">
        <v>350</v>
      </c>
      <c r="C2202" t="s">
        <v>458</v>
      </c>
      <c r="D2202" t="s">
        <v>669</v>
      </c>
      <c r="E2202" s="4">
        <v>55058.010269775878</v>
      </c>
    </row>
    <row r="2203" spans="1:5" x14ac:dyDescent="0.3">
      <c r="A2203">
        <v>1318</v>
      </c>
      <c r="B2203" t="s">
        <v>350</v>
      </c>
      <c r="C2203" t="s">
        <v>458</v>
      </c>
      <c r="D2203" t="s">
        <v>669</v>
      </c>
      <c r="E2203" s="4">
        <v>55058.010269775878</v>
      </c>
    </row>
    <row r="2204" spans="1:5" x14ac:dyDescent="0.3">
      <c r="A2204">
        <v>1318</v>
      </c>
      <c r="B2204" t="s">
        <v>350</v>
      </c>
      <c r="C2204" t="s">
        <v>458</v>
      </c>
      <c r="D2204" t="s">
        <v>670</v>
      </c>
      <c r="E2204" s="4">
        <v>14010.004991357953</v>
      </c>
    </row>
    <row r="2205" spans="1:5" x14ac:dyDescent="0.3">
      <c r="A2205">
        <v>1318</v>
      </c>
      <c r="B2205" t="s">
        <v>350</v>
      </c>
      <c r="C2205" t="s">
        <v>458</v>
      </c>
      <c r="D2205" t="s">
        <v>670</v>
      </c>
      <c r="E2205" s="4">
        <v>14010.004991357953</v>
      </c>
    </row>
    <row r="2206" spans="1:5" x14ac:dyDescent="0.3">
      <c r="A2206">
        <v>1318</v>
      </c>
      <c r="B2206" t="s">
        <v>350</v>
      </c>
      <c r="C2206" t="s">
        <v>458</v>
      </c>
      <c r="D2206" t="s">
        <v>670</v>
      </c>
      <c r="E2206" s="4">
        <v>14010.004991357953</v>
      </c>
    </row>
    <row r="2207" spans="1:5" x14ac:dyDescent="0.3">
      <c r="A2207">
        <v>118</v>
      </c>
      <c r="B2207" t="s">
        <v>350</v>
      </c>
      <c r="C2207" t="s">
        <v>578</v>
      </c>
      <c r="D2207" t="s">
        <v>668</v>
      </c>
      <c r="E2207" s="4">
        <v>186797.23057278182</v>
      </c>
    </row>
    <row r="2208" spans="1:5" x14ac:dyDescent="0.3">
      <c r="A2208">
        <v>118</v>
      </c>
      <c r="B2208" t="s">
        <v>350</v>
      </c>
      <c r="C2208" t="s">
        <v>578</v>
      </c>
      <c r="D2208" t="s">
        <v>668</v>
      </c>
      <c r="E2208" s="4">
        <v>186797.23057278182</v>
      </c>
    </row>
    <row r="2209" spans="1:5" x14ac:dyDescent="0.3">
      <c r="A2209">
        <v>118</v>
      </c>
      <c r="B2209" t="s">
        <v>350</v>
      </c>
      <c r="C2209" t="s">
        <v>578</v>
      </c>
      <c r="D2209" t="s">
        <v>668</v>
      </c>
      <c r="E2209" s="4">
        <v>186797.23057278182</v>
      </c>
    </row>
    <row r="2210" spans="1:5" x14ac:dyDescent="0.3">
      <c r="A2210">
        <v>118</v>
      </c>
      <c r="B2210" t="s">
        <v>350</v>
      </c>
      <c r="C2210" t="s">
        <v>578</v>
      </c>
      <c r="D2210" t="s">
        <v>669</v>
      </c>
      <c r="E2210" s="4">
        <v>48635.919351233475</v>
      </c>
    </row>
    <row r="2211" spans="1:5" x14ac:dyDescent="0.3">
      <c r="A2211">
        <v>118</v>
      </c>
      <c r="B2211" t="s">
        <v>350</v>
      </c>
      <c r="C2211" t="s">
        <v>578</v>
      </c>
      <c r="D2211" t="s">
        <v>669</v>
      </c>
      <c r="E2211" s="4">
        <v>48635.919351233475</v>
      </c>
    </row>
    <row r="2212" spans="1:5" x14ac:dyDescent="0.3">
      <c r="A2212">
        <v>118</v>
      </c>
      <c r="B2212" t="s">
        <v>350</v>
      </c>
      <c r="C2212" t="s">
        <v>578</v>
      </c>
      <c r="D2212" t="s">
        <v>669</v>
      </c>
      <c r="E2212" s="4">
        <v>48635.919351233475</v>
      </c>
    </row>
    <row r="2213" spans="1:5" x14ac:dyDescent="0.3">
      <c r="A2213">
        <v>118</v>
      </c>
      <c r="B2213" t="s">
        <v>350</v>
      </c>
      <c r="C2213" t="s">
        <v>578</v>
      </c>
      <c r="D2213" t="s">
        <v>670</v>
      </c>
      <c r="E2213" s="4">
        <v>26181.02916689383</v>
      </c>
    </row>
    <row r="2214" spans="1:5" x14ac:dyDescent="0.3">
      <c r="A2214">
        <v>118</v>
      </c>
      <c r="B2214" t="s">
        <v>350</v>
      </c>
      <c r="C2214" t="s">
        <v>578</v>
      </c>
      <c r="D2214" t="s">
        <v>670</v>
      </c>
      <c r="E2214" s="4">
        <v>26181.02916689383</v>
      </c>
    </row>
    <row r="2215" spans="1:5" x14ac:dyDescent="0.3">
      <c r="A2215">
        <v>118</v>
      </c>
      <c r="B2215" t="s">
        <v>350</v>
      </c>
      <c r="C2215" t="s">
        <v>578</v>
      </c>
      <c r="D2215" t="s">
        <v>670</v>
      </c>
      <c r="E2215" s="4">
        <v>26181.02916689383</v>
      </c>
    </row>
    <row r="2216" spans="1:5" x14ac:dyDescent="0.3">
      <c r="A2216">
        <v>119</v>
      </c>
      <c r="B2216" t="s">
        <v>350</v>
      </c>
      <c r="C2216" t="s">
        <v>459</v>
      </c>
      <c r="D2216" t="s">
        <v>668</v>
      </c>
      <c r="E2216" s="4">
        <v>115524.04562049336</v>
      </c>
    </row>
    <row r="2217" spans="1:5" x14ac:dyDescent="0.3">
      <c r="A2217">
        <v>119</v>
      </c>
      <c r="B2217" t="s">
        <v>350</v>
      </c>
      <c r="C2217" t="s">
        <v>459</v>
      </c>
      <c r="D2217" t="s">
        <v>668</v>
      </c>
      <c r="E2217" s="4">
        <v>115524.04562049336</v>
      </c>
    </row>
    <row r="2218" spans="1:5" x14ac:dyDescent="0.3">
      <c r="A2218">
        <v>119</v>
      </c>
      <c r="B2218" t="s">
        <v>350</v>
      </c>
      <c r="C2218" t="s">
        <v>459</v>
      </c>
      <c r="D2218" t="s">
        <v>668</v>
      </c>
      <c r="E2218" s="4">
        <v>115524.04562049336</v>
      </c>
    </row>
    <row r="2219" spans="1:5" x14ac:dyDescent="0.3">
      <c r="A2219">
        <v>119</v>
      </c>
      <c r="B2219" t="s">
        <v>350</v>
      </c>
      <c r="C2219" t="s">
        <v>459</v>
      </c>
      <c r="D2219" t="s">
        <v>669</v>
      </c>
      <c r="E2219" s="4">
        <v>26872.850055841693</v>
      </c>
    </row>
    <row r="2220" spans="1:5" x14ac:dyDescent="0.3">
      <c r="A2220">
        <v>119</v>
      </c>
      <c r="B2220" t="s">
        <v>350</v>
      </c>
      <c r="C2220" t="s">
        <v>459</v>
      </c>
      <c r="D2220" t="s">
        <v>669</v>
      </c>
      <c r="E2220" s="4">
        <v>26872.850055841693</v>
      </c>
    </row>
    <row r="2221" spans="1:5" x14ac:dyDescent="0.3">
      <c r="A2221">
        <v>119</v>
      </c>
      <c r="B2221" t="s">
        <v>350</v>
      </c>
      <c r="C2221" t="s">
        <v>459</v>
      </c>
      <c r="D2221" t="s">
        <v>669</v>
      </c>
      <c r="E2221" s="4">
        <v>26872.850055841693</v>
      </c>
    </row>
    <row r="2222" spans="1:5" x14ac:dyDescent="0.3">
      <c r="A2222">
        <v>119</v>
      </c>
      <c r="B2222" t="s">
        <v>350</v>
      </c>
      <c r="C2222" t="s">
        <v>459</v>
      </c>
      <c r="D2222" t="s">
        <v>670</v>
      </c>
      <c r="E2222" s="4">
        <v>16065.290794253186</v>
      </c>
    </row>
    <row r="2223" spans="1:5" x14ac:dyDescent="0.3">
      <c r="A2223">
        <v>119</v>
      </c>
      <c r="B2223" t="s">
        <v>350</v>
      </c>
      <c r="C2223" t="s">
        <v>459</v>
      </c>
      <c r="D2223" t="s">
        <v>670</v>
      </c>
      <c r="E2223" s="4">
        <v>16065.290794253186</v>
      </c>
    </row>
    <row r="2224" spans="1:5" x14ac:dyDescent="0.3">
      <c r="A2224">
        <v>119</v>
      </c>
      <c r="B2224" t="s">
        <v>350</v>
      </c>
      <c r="C2224" t="s">
        <v>459</v>
      </c>
      <c r="D2224" t="s">
        <v>670</v>
      </c>
      <c r="E2224" s="4">
        <v>16065.290794253186</v>
      </c>
    </row>
    <row r="2225" spans="1:5" x14ac:dyDescent="0.3">
      <c r="A2225">
        <v>1608</v>
      </c>
      <c r="B2225" t="s">
        <v>350</v>
      </c>
      <c r="C2225" t="s">
        <v>418</v>
      </c>
      <c r="D2225" t="s">
        <v>668</v>
      </c>
      <c r="E2225" s="4">
        <v>202679.65020239045</v>
      </c>
    </row>
    <row r="2226" spans="1:5" x14ac:dyDescent="0.3">
      <c r="A2226">
        <v>1608</v>
      </c>
      <c r="B2226" t="s">
        <v>350</v>
      </c>
      <c r="C2226" t="s">
        <v>418</v>
      </c>
      <c r="D2226" t="s">
        <v>668</v>
      </c>
      <c r="E2226" s="4">
        <v>202679.65020239045</v>
      </c>
    </row>
    <row r="2227" spans="1:5" x14ac:dyDescent="0.3">
      <c r="A2227">
        <v>1608</v>
      </c>
      <c r="B2227" t="s">
        <v>350</v>
      </c>
      <c r="C2227" t="s">
        <v>418</v>
      </c>
      <c r="D2227" t="s">
        <v>668</v>
      </c>
      <c r="E2227" s="4">
        <v>202679.65020239045</v>
      </c>
    </row>
    <row r="2228" spans="1:5" x14ac:dyDescent="0.3">
      <c r="A2228">
        <v>1608</v>
      </c>
      <c r="B2228" t="s">
        <v>350</v>
      </c>
      <c r="C2228" t="s">
        <v>418</v>
      </c>
      <c r="D2228" t="s">
        <v>669</v>
      </c>
      <c r="E2228" s="4">
        <v>32558.979952191235</v>
      </c>
    </row>
    <row r="2229" spans="1:5" x14ac:dyDescent="0.3">
      <c r="A2229">
        <v>1608</v>
      </c>
      <c r="B2229" t="s">
        <v>350</v>
      </c>
      <c r="C2229" t="s">
        <v>418</v>
      </c>
      <c r="D2229" t="s">
        <v>669</v>
      </c>
      <c r="E2229" s="4">
        <v>32558.979952191235</v>
      </c>
    </row>
    <row r="2230" spans="1:5" x14ac:dyDescent="0.3">
      <c r="A2230">
        <v>1608</v>
      </c>
      <c r="B2230" t="s">
        <v>350</v>
      </c>
      <c r="C2230" t="s">
        <v>418</v>
      </c>
      <c r="D2230" t="s">
        <v>669</v>
      </c>
      <c r="E2230" s="4">
        <v>32558.979952191235</v>
      </c>
    </row>
    <row r="2231" spans="1:5" x14ac:dyDescent="0.3">
      <c r="A2231">
        <v>1608</v>
      </c>
      <c r="B2231" t="s">
        <v>350</v>
      </c>
      <c r="C2231" t="s">
        <v>418</v>
      </c>
      <c r="D2231" t="s">
        <v>670</v>
      </c>
      <c r="E2231" s="4">
        <v>20145.868845418325</v>
      </c>
    </row>
    <row r="2232" spans="1:5" x14ac:dyDescent="0.3">
      <c r="A2232">
        <v>1608</v>
      </c>
      <c r="B2232" t="s">
        <v>350</v>
      </c>
      <c r="C2232" t="s">
        <v>418</v>
      </c>
      <c r="D2232" t="s">
        <v>670</v>
      </c>
      <c r="E2232" s="4">
        <v>20145.868845418325</v>
      </c>
    </row>
    <row r="2233" spans="1:5" x14ac:dyDescent="0.3">
      <c r="A2233">
        <v>1608</v>
      </c>
      <c r="B2233" t="s">
        <v>350</v>
      </c>
      <c r="C2233" t="s">
        <v>418</v>
      </c>
      <c r="D2233" t="s">
        <v>670</v>
      </c>
      <c r="E2233" s="4">
        <v>20145.868845418325</v>
      </c>
    </row>
    <row r="2234" spans="1:5" x14ac:dyDescent="0.3">
      <c r="A2234">
        <v>1315</v>
      </c>
      <c r="B2234" t="s">
        <v>350</v>
      </c>
      <c r="C2234" t="s">
        <v>460</v>
      </c>
      <c r="D2234" t="s">
        <v>668</v>
      </c>
      <c r="E2234" s="4">
        <v>431047.67900001135</v>
      </c>
    </row>
    <row r="2235" spans="1:5" x14ac:dyDescent="0.3">
      <c r="A2235">
        <v>1315</v>
      </c>
      <c r="B2235" t="s">
        <v>350</v>
      </c>
      <c r="C2235" t="s">
        <v>460</v>
      </c>
      <c r="D2235" t="s">
        <v>668</v>
      </c>
      <c r="E2235" s="4">
        <v>431047.67900001135</v>
      </c>
    </row>
    <row r="2236" spans="1:5" x14ac:dyDescent="0.3">
      <c r="A2236">
        <v>1315</v>
      </c>
      <c r="B2236" t="s">
        <v>350</v>
      </c>
      <c r="C2236" t="s">
        <v>460</v>
      </c>
      <c r="D2236" t="s">
        <v>668</v>
      </c>
      <c r="E2236" s="4">
        <v>431047.67900001135</v>
      </c>
    </row>
    <row r="2237" spans="1:5" x14ac:dyDescent="0.3">
      <c r="A2237">
        <v>1315</v>
      </c>
      <c r="B2237" t="s">
        <v>350</v>
      </c>
      <c r="C2237" t="s">
        <v>460</v>
      </c>
      <c r="D2237" t="s">
        <v>669</v>
      </c>
      <c r="E2237" s="4">
        <v>84561.396480072202</v>
      </c>
    </row>
    <row r="2238" spans="1:5" x14ac:dyDescent="0.3">
      <c r="A2238">
        <v>1315</v>
      </c>
      <c r="B2238" t="s">
        <v>350</v>
      </c>
      <c r="C2238" t="s">
        <v>460</v>
      </c>
      <c r="D2238" t="s">
        <v>669</v>
      </c>
      <c r="E2238" s="4">
        <v>84561.396480072202</v>
      </c>
    </row>
    <row r="2239" spans="1:5" x14ac:dyDescent="0.3">
      <c r="A2239">
        <v>1315</v>
      </c>
      <c r="B2239" t="s">
        <v>350</v>
      </c>
      <c r="C2239" t="s">
        <v>460</v>
      </c>
      <c r="D2239" t="s">
        <v>669</v>
      </c>
      <c r="E2239" s="4">
        <v>84561.396480072202</v>
      </c>
    </row>
    <row r="2240" spans="1:5" x14ac:dyDescent="0.3">
      <c r="A2240">
        <v>1315</v>
      </c>
      <c r="B2240" t="s">
        <v>350</v>
      </c>
      <c r="C2240" t="s">
        <v>460</v>
      </c>
      <c r="D2240" t="s">
        <v>670</v>
      </c>
      <c r="E2240" s="4">
        <v>38941.33099050459</v>
      </c>
    </row>
    <row r="2241" spans="1:5" x14ac:dyDescent="0.3">
      <c r="A2241">
        <v>1315</v>
      </c>
      <c r="B2241" t="s">
        <v>350</v>
      </c>
      <c r="C2241" t="s">
        <v>460</v>
      </c>
      <c r="D2241" t="s">
        <v>670</v>
      </c>
      <c r="E2241" s="4">
        <v>38941.33099050459</v>
      </c>
    </row>
    <row r="2242" spans="1:5" x14ac:dyDescent="0.3">
      <c r="A2242">
        <v>1315</v>
      </c>
      <c r="B2242" t="s">
        <v>350</v>
      </c>
      <c r="C2242" t="s">
        <v>460</v>
      </c>
      <c r="D2242" t="s">
        <v>670</v>
      </c>
      <c r="E2242" s="4">
        <v>38941.33099050459</v>
      </c>
    </row>
    <row r="2243" spans="1:5" x14ac:dyDescent="0.3">
      <c r="A2243">
        <v>1712</v>
      </c>
      <c r="B2243" t="s">
        <v>350</v>
      </c>
      <c r="C2243" t="s">
        <v>425</v>
      </c>
      <c r="D2243" t="s">
        <v>668</v>
      </c>
      <c r="E2243" s="4">
        <v>515290.72750000004</v>
      </c>
    </row>
    <row r="2244" spans="1:5" x14ac:dyDescent="0.3">
      <c r="A2244">
        <v>1712</v>
      </c>
      <c r="B2244" t="s">
        <v>350</v>
      </c>
      <c r="C2244" t="s">
        <v>425</v>
      </c>
      <c r="D2244" t="s">
        <v>668</v>
      </c>
      <c r="E2244" s="4">
        <v>515290.72750000004</v>
      </c>
    </row>
    <row r="2245" spans="1:5" x14ac:dyDescent="0.3">
      <c r="A2245">
        <v>1712</v>
      </c>
      <c r="B2245" t="s">
        <v>350</v>
      </c>
      <c r="C2245" t="s">
        <v>425</v>
      </c>
      <c r="D2245" t="s">
        <v>668</v>
      </c>
      <c r="E2245" s="4">
        <v>515290.72750000004</v>
      </c>
    </row>
    <row r="2246" spans="1:5" x14ac:dyDescent="0.3">
      <c r="A2246">
        <v>1712</v>
      </c>
      <c r="B2246" t="s">
        <v>350</v>
      </c>
      <c r="C2246" t="s">
        <v>425</v>
      </c>
      <c r="D2246" t="s">
        <v>669</v>
      </c>
      <c r="E2246" s="4">
        <v>93354.22</v>
      </c>
    </row>
    <row r="2247" spans="1:5" x14ac:dyDescent="0.3">
      <c r="A2247">
        <v>1712</v>
      </c>
      <c r="B2247" t="s">
        <v>350</v>
      </c>
      <c r="C2247" t="s">
        <v>425</v>
      </c>
      <c r="D2247" t="s">
        <v>669</v>
      </c>
      <c r="E2247" s="4">
        <v>93354.22</v>
      </c>
    </row>
    <row r="2248" spans="1:5" x14ac:dyDescent="0.3">
      <c r="A2248">
        <v>1712</v>
      </c>
      <c r="B2248" t="s">
        <v>350</v>
      </c>
      <c r="C2248" t="s">
        <v>425</v>
      </c>
      <c r="D2248" t="s">
        <v>669</v>
      </c>
      <c r="E2248" s="4">
        <v>93354.22</v>
      </c>
    </row>
    <row r="2249" spans="1:5" x14ac:dyDescent="0.3">
      <c r="A2249">
        <v>1712</v>
      </c>
      <c r="B2249" t="s">
        <v>350</v>
      </c>
      <c r="C2249" t="s">
        <v>425</v>
      </c>
      <c r="D2249" t="s">
        <v>670</v>
      </c>
      <c r="E2249" s="4">
        <v>42377.902500000004</v>
      </c>
    </row>
    <row r="2250" spans="1:5" x14ac:dyDescent="0.3">
      <c r="A2250">
        <v>1712</v>
      </c>
      <c r="B2250" t="s">
        <v>350</v>
      </c>
      <c r="C2250" t="s">
        <v>425</v>
      </c>
      <c r="D2250" t="s">
        <v>670</v>
      </c>
      <c r="E2250" s="4">
        <v>42377.902500000004</v>
      </c>
    </row>
    <row r="2251" spans="1:5" x14ac:dyDescent="0.3">
      <c r="A2251">
        <v>1712</v>
      </c>
      <c r="B2251" t="s">
        <v>350</v>
      </c>
      <c r="C2251" t="s">
        <v>425</v>
      </c>
      <c r="D2251" t="s">
        <v>670</v>
      </c>
      <c r="E2251" s="4">
        <v>42377.902500000004</v>
      </c>
    </row>
    <row r="2252" spans="1:5" x14ac:dyDescent="0.3">
      <c r="A2252">
        <v>712</v>
      </c>
      <c r="B2252" t="s">
        <v>350</v>
      </c>
      <c r="C2252" t="s">
        <v>367</v>
      </c>
      <c r="D2252" t="s">
        <v>668</v>
      </c>
      <c r="E2252" s="4">
        <v>244369.94579864616</v>
      </c>
    </row>
    <row r="2253" spans="1:5" x14ac:dyDescent="0.3">
      <c r="A2253">
        <v>712</v>
      </c>
      <c r="B2253" t="s">
        <v>350</v>
      </c>
      <c r="C2253" t="s">
        <v>367</v>
      </c>
      <c r="D2253" t="s">
        <v>668</v>
      </c>
      <c r="E2253" s="4">
        <v>244369.94579864616</v>
      </c>
    </row>
    <row r="2254" spans="1:5" x14ac:dyDescent="0.3">
      <c r="A2254">
        <v>712</v>
      </c>
      <c r="B2254" t="s">
        <v>350</v>
      </c>
      <c r="C2254" t="s">
        <v>367</v>
      </c>
      <c r="D2254" t="s">
        <v>668</v>
      </c>
      <c r="E2254" s="4">
        <v>244369.94579864616</v>
      </c>
    </row>
    <row r="2255" spans="1:5" x14ac:dyDescent="0.3">
      <c r="A2255">
        <v>712</v>
      </c>
      <c r="B2255" t="s">
        <v>350</v>
      </c>
      <c r="C2255" t="s">
        <v>367</v>
      </c>
      <c r="D2255" t="s">
        <v>669</v>
      </c>
      <c r="E2255" s="4">
        <v>75632.617896544747</v>
      </c>
    </row>
    <row r="2256" spans="1:5" x14ac:dyDescent="0.3">
      <c r="A2256">
        <v>712</v>
      </c>
      <c r="B2256" t="s">
        <v>350</v>
      </c>
      <c r="C2256" t="s">
        <v>367</v>
      </c>
      <c r="D2256" t="s">
        <v>669</v>
      </c>
      <c r="E2256" s="4">
        <v>75632.617896544747</v>
      </c>
    </row>
    <row r="2257" spans="1:5" x14ac:dyDescent="0.3">
      <c r="A2257">
        <v>712</v>
      </c>
      <c r="B2257" t="s">
        <v>350</v>
      </c>
      <c r="C2257" t="s">
        <v>367</v>
      </c>
      <c r="D2257" t="s">
        <v>669</v>
      </c>
      <c r="E2257" s="4">
        <v>75632.617896544747</v>
      </c>
    </row>
    <row r="2258" spans="1:5" x14ac:dyDescent="0.3">
      <c r="A2258">
        <v>712</v>
      </c>
      <c r="B2258" t="s">
        <v>350</v>
      </c>
      <c r="C2258" t="s">
        <v>367</v>
      </c>
      <c r="D2258" t="s">
        <v>670</v>
      </c>
      <c r="E2258" s="4">
        <v>18429.467019094765</v>
      </c>
    </row>
    <row r="2259" spans="1:5" x14ac:dyDescent="0.3">
      <c r="A2259">
        <v>712</v>
      </c>
      <c r="B2259" t="s">
        <v>350</v>
      </c>
      <c r="C2259" t="s">
        <v>367</v>
      </c>
      <c r="D2259" t="s">
        <v>670</v>
      </c>
      <c r="E2259" s="4">
        <v>18429.467019094765</v>
      </c>
    </row>
    <row r="2260" spans="1:5" x14ac:dyDescent="0.3">
      <c r="A2260">
        <v>712</v>
      </c>
      <c r="B2260" t="s">
        <v>350</v>
      </c>
      <c r="C2260" t="s">
        <v>367</v>
      </c>
      <c r="D2260" t="s">
        <v>670</v>
      </c>
      <c r="E2260" s="4">
        <v>18429.467019094765</v>
      </c>
    </row>
    <row r="2261" spans="1:5" x14ac:dyDescent="0.3">
      <c r="A2261">
        <v>713</v>
      </c>
      <c r="B2261" t="s">
        <v>350</v>
      </c>
      <c r="C2261" t="s">
        <v>368</v>
      </c>
      <c r="D2261" t="s">
        <v>668</v>
      </c>
      <c r="E2261" s="4">
        <v>178647.10532412963</v>
      </c>
    </row>
    <row r="2262" spans="1:5" x14ac:dyDescent="0.3">
      <c r="A2262">
        <v>713</v>
      </c>
      <c r="B2262" t="s">
        <v>350</v>
      </c>
      <c r="C2262" t="s">
        <v>368</v>
      </c>
      <c r="D2262" t="s">
        <v>668</v>
      </c>
      <c r="E2262" s="4">
        <v>178647.10532412963</v>
      </c>
    </row>
    <row r="2263" spans="1:5" x14ac:dyDescent="0.3">
      <c r="A2263">
        <v>713</v>
      </c>
      <c r="B2263" t="s">
        <v>350</v>
      </c>
      <c r="C2263" t="s">
        <v>368</v>
      </c>
      <c r="D2263" t="s">
        <v>668</v>
      </c>
      <c r="E2263" s="4">
        <v>178647.10532412963</v>
      </c>
    </row>
    <row r="2264" spans="1:5" x14ac:dyDescent="0.3">
      <c r="A2264">
        <v>713</v>
      </c>
      <c r="B2264" t="s">
        <v>350</v>
      </c>
      <c r="C2264" t="s">
        <v>368</v>
      </c>
      <c r="D2264" t="s">
        <v>669</v>
      </c>
      <c r="E2264" s="4">
        <v>50181.77115846338</v>
      </c>
    </row>
    <row r="2265" spans="1:5" x14ac:dyDescent="0.3">
      <c r="A2265">
        <v>713</v>
      </c>
      <c r="B2265" t="s">
        <v>350</v>
      </c>
      <c r="C2265" t="s">
        <v>368</v>
      </c>
      <c r="D2265" t="s">
        <v>669</v>
      </c>
      <c r="E2265" s="4">
        <v>50181.77115846338</v>
      </c>
    </row>
    <row r="2266" spans="1:5" x14ac:dyDescent="0.3">
      <c r="A2266">
        <v>713</v>
      </c>
      <c r="B2266" t="s">
        <v>350</v>
      </c>
      <c r="C2266" t="s">
        <v>368</v>
      </c>
      <c r="D2266" t="s">
        <v>669</v>
      </c>
      <c r="E2266" s="4">
        <v>50181.77115846338</v>
      </c>
    </row>
    <row r="2267" spans="1:5" x14ac:dyDescent="0.3">
      <c r="A2267">
        <v>713</v>
      </c>
      <c r="B2267" t="s">
        <v>350</v>
      </c>
      <c r="C2267" t="s">
        <v>368</v>
      </c>
      <c r="D2267" t="s">
        <v>670</v>
      </c>
      <c r="E2267" s="4">
        <v>10036.354231692676</v>
      </c>
    </row>
    <row r="2268" spans="1:5" x14ac:dyDescent="0.3">
      <c r="A2268">
        <v>713</v>
      </c>
      <c r="B2268" t="s">
        <v>350</v>
      </c>
      <c r="C2268" t="s">
        <v>368</v>
      </c>
      <c r="D2268" t="s">
        <v>670</v>
      </c>
      <c r="E2268" s="4">
        <v>10036.354231692676</v>
      </c>
    </row>
    <row r="2269" spans="1:5" x14ac:dyDescent="0.3">
      <c r="A2269">
        <v>713</v>
      </c>
      <c r="B2269" t="s">
        <v>350</v>
      </c>
      <c r="C2269" t="s">
        <v>368</v>
      </c>
      <c r="D2269" t="s">
        <v>670</v>
      </c>
      <c r="E2269" s="4">
        <v>10036.354231692676</v>
      </c>
    </row>
    <row r="2270" spans="1:5" x14ac:dyDescent="0.3">
      <c r="A2270">
        <v>1609</v>
      </c>
      <c r="B2270" t="s">
        <v>350</v>
      </c>
      <c r="C2270" t="s">
        <v>410</v>
      </c>
      <c r="D2270" t="s">
        <v>668</v>
      </c>
      <c r="E2270" s="4">
        <v>540979.26187315502</v>
      </c>
    </row>
    <row r="2271" spans="1:5" x14ac:dyDescent="0.3">
      <c r="A2271">
        <v>1609</v>
      </c>
      <c r="B2271" t="s">
        <v>350</v>
      </c>
      <c r="C2271" t="s">
        <v>410</v>
      </c>
      <c r="D2271" t="s">
        <v>668</v>
      </c>
      <c r="E2271" s="4">
        <v>540979.26187315502</v>
      </c>
    </row>
    <row r="2272" spans="1:5" x14ac:dyDescent="0.3">
      <c r="A2272">
        <v>1609</v>
      </c>
      <c r="B2272" t="s">
        <v>350</v>
      </c>
      <c r="C2272" t="s">
        <v>410</v>
      </c>
      <c r="D2272" t="s">
        <v>668</v>
      </c>
      <c r="E2272" s="4">
        <v>540979.26187315502</v>
      </c>
    </row>
    <row r="2273" spans="1:5" x14ac:dyDescent="0.3">
      <c r="A2273">
        <v>1609</v>
      </c>
      <c r="B2273" t="s">
        <v>350</v>
      </c>
      <c r="C2273" t="s">
        <v>410</v>
      </c>
      <c r="D2273" t="s">
        <v>669</v>
      </c>
      <c r="E2273" s="4">
        <v>150589.71701190714</v>
      </c>
    </row>
    <row r="2274" spans="1:5" x14ac:dyDescent="0.3">
      <c r="A2274">
        <v>1609</v>
      </c>
      <c r="B2274" t="s">
        <v>350</v>
      </c>
      <c r="C2274" t="s">
        <v>410</v>
      </c>
      <c r="D2274" t="s">
        <v>669</v>
      </c>
      <c r="E2274" s="4">
        <v>150589.71701190714</v>
      </c>
    </row>
    <row r="2275" spans="1:5" x14ac:dyDescent="0.3">
      <c r="A2275">
        <v>1609</v>
      </c>
      <c r="B2275" t="s">
        <v>350</v>
      </c>
      <c r="C2275" t="s">
        <v>410</v>
      </c>
      <c r="D2275" t="s">
        <v>669</v>
      </c>
      <c r="E2275" s="4">
        <v>150589.71701190714</v>
      </c>
    </row>
    <row r="2276" spans="1:5" x14ac:dyDescent="0.3">
      <c r="A2276">
        <v>1609</v>
      </c>
      <c r="B2276" t="s">
        <v>350</v>
      </c>
      <c r="C2276" t="s">
        <v>410</v>
      </c>
      <c r="D2276" t="s">
        <v>670</v>
      </c>
      <c r="E2276" s="4">
        <v>83262.770114938015</v>
      </c>
    </row>
    <row r="2277" spans="1:5" x14ac:dyDescent="0.3">
      <c r="A2277">
        <v>1609</v>
      </c>
      <c r="B2277" t="s">
        <v>350</v>
      </c>
      <c r="C2277" t="s">
        <v>410</v>
      </c>
      <c r="D2277" t="s">
        <v>670</v>
      </c>
      <c r="E2277" s="4">
        <v>83262.770114938015</v>
      </c>
    </row>
    <row r="2278" spans="1:5" x14ac:dyDescent="0.3">
      <c r="A2278">
        <v>1609</v>
      </c>
      <c r="B2278" t="s">
        <v>350</v>
      </c>
      <c r="C2278" t="s">
        <v>410</v>
      </c>
      <c r="D2278" t="s">
        <v>670</v>
      </c>
      <c r="E2278" s="4">
        <v>83262.770114938015</v>
      </c>
    </row>
    <row r="2279" spans="1:5" x14ac:dyDescent="0.3">
      <c r="A2279">
        <v>214</v>
      </c>
      <c r="B2279" t="s">
        <v>350</v>
      </c>
      <c r="C2279" t="s">
        <v>483</v>
      </c>
      <c r="D2279" t="s">
        <v>668</v>
      </c>
      <c r="E2279" s="4">
        <v>205813.08112980769</v>
      </c>
    </row>
    <row r="2280" spans="1:5" x14ac:dyDescent="0.3">
      <c r="A2280">
        <v>214</v>
      </c>
      <c r="B2280" t="s">
        <v>350</v>
      </c>
      <c r="C2280" t="s">
        <v>483</v>
      </c>
      <c r="D2280" t="s">
        <v>668</v>
      </c>
      <c r="E2280" s="4">
        <v>205813.08112980769</v>
      </c>
    </row>
    <row r="2281" spans="1:5" x14ac:dyDescent="0.3">
      <c r="A2281">
        <v>214</v>
      </c>
      <c r="B2281" t="s">
        <v>350</v>
      </c>
      <c r="C2281" t="s">
        <v>483</v>
      </c>
      <c r="D2281" t="s">
        <v>668</v>
      </c>
      <c r="E2281" s="4">
        <v>205813.08112980769</v>
      </c>
    </row>
    <row r="2282" spans="1:5" x14ac:dyDescent="0.3">
      <c r="A2282">
        <v>214</v>
      </c>
      <c r="B2282" t="s">
        <v>350</v>
      </c>
      <c r="C2282" t="s">
        <v>483</v>
      </c>
      <c r="D2282" t="s">
        <v>669</v>
      </c>
      <c r="E2282" s="4">
        <v>0</v>
      </c>
    </row>
    <row r="2283" spans="1:5" x14ac:dyDescent="0.3">
      <c r="A2283">
        <v>214</v>
      </c>
      <c r="B2283" t="s">
        <v>350</v>
      </c>
      <c r="C2283" t="s">
        <v>483</v>
      </c>
      <c r="D2283" t="s">
        <v>669</v>
      </c>
      <c r="E2283" s="4">
        <v>0</v>
      </c>
    </row>
    <row r="2284" spans="1:5" x14ac:dyDescent="0.3">
      <c r="A2284">
        <v>214</v>
      </c>
      <c r="B2284" t="s">
        <v>350</v>
      </c>
      <c r="C2284" t="s">
        <v>483</v>
      </c>
      <c r="D2284" t="s">
        <v>669</v>
      </c>
      <c r="E2284" s="4">
        <v>0</v>
      </c>
    </row>
    <row r="2285" spans="1:5" x14ac:dyDescent="0.3">
      <c r="A2285">
        <v>214</v>
      </c>
      <c r="B2285" t="s">
        <v>350</v>
      </c>
      <c r="C2285" t="s">
        <v>483</v>
      </c>
      <c r="D2285" t="s">
        <v>670</v>
      </c>
      <c r="E2285" s="4">
        <v>57627.662716346153</v>
      </c>
    </row>
    <row r="2286" spans="1:5" x14ac:dyDescent="0.3">
      <c r="A2286">
        <v>214</v>
      </c>
      <c r="B2286" t="s">
        <v>350</v>
      </c>
      <c r="C2286" t="s">
        <v>483</v>
      </c>
      <c r="D2286" t="s">
        <v>670</v>
      </c>
      <c r="E2286" s="4">
        <v>57627.662716346153</v>
      </c>
    </row>
    <row r="2287" spans="1:5" x14ac:dyDescent="0.3">
      <c r="A2287">
        <v>214</v>
      </c>
      <c r="B2287" t="s">
        <v>350</v>
      </c>
      <c r="C2287" t="s">
        <v>483</v>
      </c>
      <c r="D2287" t="s">
        <v>670</v>
      </c>
      <c r="E2287" s="4">
        <v>57627.662716346153</v>
      </c>
    </row>
    <row r="2288" spans="1:5" x14ac:dyDescent="0.3">
      <c r="A2288">
        <v>311</v>
      </c>
      <c r="B2288" t="s">
        <v>350</v>
      </c>
      <c r="C2288" t="s">
        <v>469</v>
      </c>
      <c r="D2288" t="s">
        <v>668</v>
      </c>
      <c r="E2288" s="4">
        <v>507899.57535616437</v>
      </c>
    </row>
    <row r="2289" spans="1:5" x14ac:dyDescent="0.3">
      <c r="A2289">
        <v>311</v>
      </c>
      <c r="B2289" t="s">
        <v>350</v>
      </c>
      <c r="C2289" t="s">
        <v>469</v>
      </c>
      <c r="D2289" t="s">
        <v>668</v>
      </c>
      <c r="E2289" s="4">
        <v>507899.57535616437</v>
      </c>
    </row>
    <row r="2290" spans="1:5" x14ac:dyDescent="0.3">
      <c r="A2290">
        <v>311</v>
      </c>
      <c r="B2290" t="s">
        <v>350</v>
      </c>
      <c r="C2290" t="s">
        <v>469</v>
      </c>
      <c r="D2290" t="s">
        <v>668</v>
      </c>
      <c r="E2290" s="4">
        <v>507899.57535616437</v>
      </c>
    </row>
    <row r="2291" spans="1:5" x14ac:dyDescent="0.3">
      <c r="A2291">
        <v>311</v>
      </c>
      <c r="B2291" t="s">
        <v>350</v>
      </c>
      <c r="C2291" t="s">
        <v>469</v>
      </c>
      <c r="D2291" t="s">
        <v>669</v>
      </c>
      <c r="E2291" s="4">
        <v>137402.78367123287</v>
      </c>
    </row>
    <row r="2292" spans="1:5" x14ac:dyDescent="0.3">
      <c r="A2292">
        <v>311</v>
      </c>
      <c r="B2292" t="s">
        <v>350</v>
      </c>
      <c r="C2292" t="s">
        <v>469</v>
      </c>
      <c r="D2292" t="s">
        <v>669</v>
      </c>
      <c r="E2292" s="4">
        <v>137402.78367123287</v>
      </c>
    </row>
    <row r="2293" spans="1:5" x14ac:dyDescent="0.3">
      <c r="A2293">
        <v>311</v>
      </c>
      <c r="B2293" t="s">
        <v>350</v>
      </c>
      <c r="C2293" t="s">
        <v>469</v>
      </c>
      <c r="D2293" t="s">
        <v>669</v>
      </c>
      <c r="E2293" s="4">
        <v>137402.78367123287</v>
      </c>
    </row>
    <row r="2294" spans="1:5" x14ac:dyDescent="0.3">
      <c r="A2294">
        <v>311</v>
      </c>
      <c r="B2294" t="s">
        <v>350</v>
      </c>
      <c r="C2294" t="s">
        <v>469</v>
      </c>
      <c r="D2294" t="s">
        <v>670</v>
      </c>
      <c r="E2294" s="4">
        <v>26376.427222602739</v>
      </c>
    </row>
    <row r="2295" spans="1:5" x14ac:dyDescent="0.3">
      <c r="A2295">
        <v>311</v>
      </c>
      <c r="B2295" t="s">
        <v>350</v>
      </c>
      <c r="C2295" t="s">
        <v>469</v>
      </c>
      <c r="D2295" t="s">
        <v>670</v>
      </c>
      <c r="E2295" s="4">
        <v>26376.427222602739</v>
      </c>
    </row>
    <row r="2296" spans="1:5" x14ac:dyDescent="0.3">
      <c r="A2296">
        <v>311</v>
      </c>
      <c r="B2296" t="s">
        <v>350</v>
      </c>
      <c r="C2296" t="s">
        <v>469</v>
      </c>
      <c r="D2296" t="s">
        <v>670</v>
      </c>
      <c r="E2296" s="4">
        <v>26376.427222602739</v>
      </c>
    </row>
    <row r="2297" spans="1:5" x14ac:dyDescent="0.3">
      <c r="A2297">
        <v>510</v>
      </c>
      <c r="B2297" t="s">
        <v>350</v>
      </c>
      <c r="C2297" t="s">
        <v>554</v>
      </c>
      <c r="D2297" t="s">
        <v>668</v>
      </c>
      <c r="E2297" s="4">
        <v>218778.4744468281</v>
      </c>
    </row>
    <row r="2298" spans="1:5" x14ac:dyDescent="0.3">
      <c r="A2298">
        <v>510</v>
      </c>
      <c r="B2298" t="s">
        <v>350</v>
      </c>
      <c r="C2298" t="s">
        <v>554</v>
      </c>
      <c r="D2298" t="s">
        <v>668</v>
      </c>
      <c r="E2298" s="4">
        <v>218778.4744468281</v>
      </c>
    </row>
    <row r="2299" spans="1:5" x14ac:dyDescent="0.3">
      <c r="A2299">
        <v>510</v>
      </c>
      <c r="B2299" t="s">
        <v>350</v>
      </c>
      <c r="C2299" t="s">
        <v>554</v>
      </c>
      <c r="D2299" t="s">
        <v>668</v>
      </c>
      <c r="E2299" s="4">
        <v>218778.4744468281</v>
      </c>
    </row>
    <row r="2300" spans="1:5" x14ac:dyDescent="0.3">
      <c r="A2300">
        <v>510</v>
      </c>
      <c r="B2300" t="s">
        <v>350</v>
      </c>
      <c r="C2300" t="s">
        <v>554</v>
      </c>
      <c r="D2300" t="s">
        <v>669</v>
      </c>
      <c r="E2300" s="4">
        <v>73314.063245479629</v>
      </c>
    </row>
    <row r="2301" spans="1:5" x14ac:dyDescent="0.3">
      <c r="A2301">
        <v>510</v>
      </c>
      <c r="B2301" t="s">
        <v>350</v>
      </c>
      <c r="C2301" t="s">
        <v>554</v>
      </c>
      <c r="D2301" t="s">
        <v>669</v>
      </c>
      <c r="E2301" s="4">
        <v>73314.063245479629</v>
      </c>
    </row>
    <row r="2302" spans="1:5" x14ac:dyDescent="0.3">
      <c r="A2302">
        <v>510</v>
      </c>
      <c r="B2302" t="s">
        <v>350</v>
      </c>
      <c r="C2302" t="s">
        <v>554</v>
      </c>
      <c r="D2302" t="s">
        <v>669</v>
      </c>
      <c r="E2302" s="4">
        <v>73314.063245479629</v>
      </c>
    </row>
    <row r="2303" spans="1:5" x14ac:dyDescent="0.3">
      <c r="A2303">
        <v>510</v>
      </c>
      <c r="B2303" t="s">
        <v>350</v>
      </c>
      <c r="C2303" t="s">
        <v>554</v>
      </c>
      <c r="D2303" t="s">
        <v>670</v>
      </c>
      <c r="E2303" s="4">
        <v>0</v>
      </c>
    </row>
    <row r="2304" spans="1:5" x14ac:dyDescent="0.3">
      <c r="A2304">
        <v>510</v>
      </c>
      <c r="B2304" t="s">
        <v>350</v>
      </c>
      <c r="C2304" t="s">
        <v>554</v>
      </c>
      <c r="D2304" t="s">
        <v>670</v>
      </c>
      <c r="E2304" s="4">
        <v>0</v>
      </c>
    </row>
    <row r="2305" spans="1:5" x14ac:dyDescent="0.3">
      <c r="A2305">
        <v>510</v>
      </c>
      <c r="B2305" t="s">
        <v>350</v>
      </c>
      <c r="C2305" t="s">
        <v>554</v>
      </c>
      <c r="D2305" t="s">
        <v>670</v>
      </c>
      <c r="E2305" s="4">
        <v>0</v>
      </c>
    </row>
    <row r="2306" spans="1:5" x14ac:dyDescent="0.3">
      <c r="A2306">
        <v>815</v>
      </c>
      <c r="B2306" t="s">
        <v>350</v>
      </c>
      <c r="C2306" t="s">
        <v>391</v>
      </c>
      <c r="D2306" t="s">
        <v>668</v>
      </c>
      <c r="E2306" s="4">
        <v>0</v>
      </c>
    </row>
    <row r="2307" spans="1:5" x14ac:dyDescent="0.3">
      <c r="A2307">
        <v>815</v>
      </c>
      <c r="B2307" t="s">
        <v>350</v>
      </c>
      <c r="C2307" t="s">
        <v>391</v>
      </c>
      <c r="D2307" t="s">
        <v>668</v>
      </c>
      <c r="E2307" s="4">
        <v>0</v>
      </c>
    </row>
    <row r="2308" spans="1:5" x14ac:dyDescent="0.3">
      <c r="A2308">
        <v>815</v>
      </c>
      <c r="B2308" t="s">
        <v>350</v>
      </c>
      <c r="C2308" t="s">
        <v>391</v>
      </c>
      <c r="D2308" t="s">
        <v>668</v>
      </c>
      <c r="E2308" s="4">
        <v>0</v>
      </c>
    </row>
    <row r="2309" spans="1:5" x14ac:dyDescent="0.3">
      <c r="A2309">
        <v>815</v>
      </c>
      <c r="B2309" t="s">
        <v>350</v>
      </c>
      <c r="C2309" t="s">
        <v>391</v>
      </c>
      <c r="D2309" t="s">
        <v>669</v>
      </c>
      <c r="E2309" s="4">
        <v>0</v>
      </c>
    </row>
    <row r="2310" spans="1:5" x14ac:dyDescent="0.3">
      <c r="A2310">
        <v>815</v>
      </c>
      <c r="B2310" t="s">
        <v>350</v>
      </c>
      <c r="C2310" t="s">
        <v>391</v>
      </c>
      <c r="D2310" t="s">
        <v>669</v>
      </c>
      <c r="E2310" s="4">
        <v>0</v>
      </c>
    </row>
    <row r="2311" spans="1:5" x14ac:dyDescent="0.3">
      <c r="A2311">
        <v>815</v>
      </c>
      <c r="B2311" t="s">
        <v>350</v>
      </c>
      <c r="C2311" t="s">
        <v>391</v>
      </c>
      <c r="D2311" t="s">
        <v>669</v>
      </c>
      <c r="E2311" s="4">
        <v>0</v>
      </c>
    </row>
    <row r="2312" spans="1:5" x14ac:dyDescent="0.3">
      <c r="A2312">
        <v>815</v>
      </c>
      <c r="B2312" t="s">
        <v>350</v>
      </c>
      <c r="C2312" t="s">
        <v>391</v>
      </c>
      <c r="D2312" t="s">
        <v>670</v>
      </c>
      <c r="E2312" s="4">
        <v>0</v>
      </c>
    </row>
    <row r="2313" spans="1:5" x14ac:dyDescent="0.3">
      <c r="A2313">
        <v>815</v>
      </c>
      <c r="B2313" t="s">
        <v>350</v>
      </c>
      <c r="C2313" t="s">
        <v>391</v>
      </c>
      <c r="D2313" t="s">
        <v>670</v>
      </c>
      <c r="E2313" s="4">
        <v>0</v>
      </c>
    </row>
    <row r="2314" spans="1:5" x14ac:dyDescent="0.3">
      <c r="A2314">
        <v>815</v>
      </c>
      <c r="B2314" t="s">
        <v>350</v>
      </c>
      <c r="C2314" t="s">
        <v>391</v>
      </c>
      <c r="D2314" t="s">
        <v>670</v>
      </c>
      <c r="E2314" s="4">
        <v>0</v>
      </c>
    </row>
    <row r="2315" spans="1:5" x14ac:dyDescent="0.3">
      <c r="A2315">
        <v>1316</v>
      </c>
      <c r="B2315" t="s">
        <v>350</v>
      </c>
      <c r="C2315" t="s">
        <v>461</v>
      </c>
      <c r="D2315" t="s">
        <v>668</v>
      </c>
      <c r="E2315" s="4">
        <v>369157.0108687256</v>
      </c>
    </row>
    <row r="2316" spans="1:5" x14ac:dyDescent="0.3">
      <c r="A2316">
        <v>1316</v>
      </c>
      <c r="B2316" t="s">
        <v>350</v>
      </c>
      <c r="C2316" t="s">
        <v>461</v>
      </c>
      <c r="D2316" t="s">
        <v>668</v>
      </c>
      <c r="E2316" s="4">
        <v>369157.0108687256</v>
      </c>
    </row>
    <row r="2317" spans="1:5" x14ac:dyDescent="0.3">
      <c r="A2317">
        <v>1316</v>
      </c>
      <c r="B2317" t="s">
        <v>350</v>
      </c>
      <c r="C2317" t="s">
        <v>461</v>
      </c>
      <c r="D2317" t="s">
        <v>668</v>
      </c>
      <c r="E2317" s="4">
        <v>369157.0108687256</v>
      </c>
    </row>
    <row r="2318" spans="1:5" x14ac:dyDescent="0.3">
      <c r="A2318">
        <v>1316</v>
      </c>
      <c r="B2318" t="s">
        <v>350</v>
      </c>
      <c r="C2318" t="s">
        <v>461</v>
      </c>
      <c r="D2318" t="s">
        <v>669</v>
      </c>
      <c r="E2318" s="4">
        <v>63474.201990002053</v>
      </c>
    </row>
    <row r="2319" spans="1:5" x14ac:dyDescent="0.3">
      <c r="A2319">
        <v>1316</v>
      </c>
      <c r="B2319" t="s">
        <v>350</v>
      </c>
      <c r="C2319" t="s">
        <v>461</v>
      </c>
      <c r="D2319" t="s">
        <v>669</v>
      </c>
      <c r="E2319" s="4">
        <v>63474.201990002053</v>
      </c>
    </row>
    <row r="2320" spans="1:5" x14ac:dyDescent="0.3">
      <c r="A2320">
        <v>1316</v>
      </c>
      <c r="B2320" t="s">
        <v>350</v>
      </c>
      <c r="C2320" t="s">
        <v>461</v>
      </c>
      <c r="D2320" t="s">
        <v>669</v>
      </c>
      <c r="E2320" s="4">
        <v>63474.201990002053</v>
      </c>
    </row>
    <row r="2321" spans="1:5" x14ac:dyDescent="0.3">
      <c r="A2321">
        <v>1316</v>
      </c>
      <c r="B2321" t="s">
        <v>350</v>
      </c>
      <c r="C2321" t="s">
        <v>461</v>
      </c>
      <c r="D2321" t="s">
        <v>670</v>
      </c>
      <c r="E2321" s="4">
        <v>47759.443611860581</v>
      </c>
    </row>
    <row r="2322" spans="1:5" x14ac:dyDescent="0.3">
      <c r="A2322">
        <v>1316</v>
      </c>
      <c r="B2322" t="s">
        <v>350</v>
      </c>
      <c r="C2322" t="s">
        <v>461</v>
      </c>
      <c r="D2322" t="s">
        <v>670</v>
      </c>
      <c r="E2322" s="4">
        <v>47759.443611860581</v>
      </c>
    </row>
    <row r="2323" spans="1:5" x14ac:dyDescent="0.3">
      <c r="A2323">
        <v>1316</v>
      </c>
      <c r="B2323" t="s">
        <v>350</v>
      </c>
      <c r="C2323" t="s">
        <v>461</v>
      </c>
      <c r="D2323" t="s">
        <v>670</v>
      </c>
      <c r="E2323" s="4">
        <v>47759.443611860581</v>
      </c>
    </row>
    <row r="2324" spans="1:5" x14ac:dyDescent="0.3">
      <c r="A2324">
        <v>410</v>
      </c>
      <c r="B2324" t="s">
        <v>350</v>
      </c>
      <c r="C2324" t="s">
        <v>623</v>
      </c>
      <c r="D2324" t="s">
        <v>668</v>
      </c>
      <c r="E2324" s="4">
        <v>414302.34963993815</v>
      </c>
    </row>
    <row r="2325" spans="1:5" x14ac:dyDescent="0.3">
      <c r="A2325">
        <v>410</v>
      </c>
      <c r="B2325" t="s">
        <v>350</v>
      </c>
      <c r="C2325" t="s">
        <v>623</v>
      </c>
      <c r="D2325" t="s">
        <v>668</v>
      </c>
      <c r="E2325" s="4">
        <v>414302.34963993815</v>
      </c>
    </row>
    <row r="2326" spans="1:5" x14ac:dyDescent="0.3">
      <c r="A2326">
        <v>410</v>
      </c>
      <c r="B2326" t="s">
        <v>350</v>
      </c>
      <c r="C2326" t="s">
        <v>623</v>
      </c>
      <c r="D2326" t="s">
        <v>668</v>
      </c>
      <c r="E2326" s="4">
        <v>414302.34963993815</v>
      </c>
    </row>
    <row r="2327" spans="1:5" x14ac:dyDescent="0.3">
      <c r="A2327">
        <v>410</v>
      </c>
      <c r="B2327" t="s">
        <v>350</v>
      </c>
      <c r="C2327" t="s">
        <v>623</v>
      </c>
      <c r="D2327" t="s">
        <v>669</v>
      </c>
      <c r="E2327" s="4">
        <v>90159.060543406231</v>
      </c>
    </row>
    <row r="2328" spans="1:5" x14ac:dyDescent="0.3">
      <c r="A2328">
        <v>410</v>
      </c>
      <c r="B2328" t="s">
        <v>350</v>
      </c>
      <c r="C2328" t="s">
        <v>623</v>
      </c>
      <c r="D2328" t="s">
        <v>669</v>
      </c>
      <c r="E2328" s="4">
        <v>90159.060543406231</v>
      </c>
    </row>
    <row r="2329" spans="1:5" x14ac:dyDescent="0.3">
      <c r="A2329">
        <v>410</v>
      </c>
      <c r="B2329" t="s">
        <v>350</v>
      </c>
      <c r="C2329" t="s">
        <v>623</v>
      </c>
      <c r="D2329" t="s">
        <v>669</v>
      </c>
      <c r="E2329" s="4">
        <v>90159.060543406231</v>
      </c>
    </row>
    <row r="2330" spans="1:5" x14ac:dyDescent="0.3">
      <c r="A2330">
        <v>410</v>
      </c>
      <c r="B2330" t="s">
        <v>350</v>
      </c>
      <c r="C2330" t="s">
        <v>623</v>
      </c>
      <c r="D2330" t="s">
        <v>670</v>
      </c>
      <c r="E2330" s="4">
        <v>35419.630927766739</v>
      </c>
    </row>
    <row r="2331" spans="1:5" x14ac:dyDescent="0.3">
      <c r="A2331">
        <v>410</v>
      </c>
      <c r="B2331" t="s">
        <v>350</v>
      </c>
      <c r="C2331" t="s">
        <v>623</v>
      </c>
      <c r="D2331" t="s">
        <v>670</v>
      </c>
      <c r="E2331" s="4">
        <v>35419.630927766739</v>
      </c>
    </row>
    <row r="2332" spans="1:5" x14ac:dyDescent="0.3">
      <c r="A2332">
        <v>410</v>
      </c>
      <c r="B2332" t="s">
        <v>350</v>
      </c>
      <c r="C2332" t="s">
        <v>623</v>
      </c>
      <c r="D2332" t="s">
        <v>670</v>
      </c>
      <c r="E2332" s="4">
        <v>35419.630927766739</v>
      </c>
    </row>
    <row r="2333" spans="1:5" x14ac:dyDescent="0.3">
      <c r="A2333">
        <v>1114</v>
      </c>
      <c r="B2333" t="s">
        <v>350</v>
      </c>
      <c r="C2333" t="s">
        <v>444</v>
      </c>
      <c r="D2333" t="s">
        <v>668</v>
      </c>
      <c r="E2333" s="4">
        <v>440051.14702475478</v>
      </c>
    </row>
    <row r="2334" spans="1:5" x14ac:dyDescent="0.3">
      <c r="A2334">
        <v>1114</v>
      </c>
      <c r="B2334" t="s">
        <v>350</v>
      </c>
      <c r="C2334" t="s">
        <v>444</v>
      </c>
      <c r="D2334" t="s">
        <v>668</v>
      </c>
      <c r="E2334" s="4">
        <v>440051.14702475478</v>
      </c>
    </row>
    <row r="2335" spans="1:5" x14ac:dyDescent="0.3">
      <c r="A2335">
        <v>1114</v>
      </c>
      <c r="B2335" t="s">
        <v>350</v>
      </c>
      <c r="C2335" t="s">
        <v>444</v>
      </c>
      <c r="D2335" t="s">
        <v>668</v>
      </c>
      <c r="E2335" s="4">
        <v>440051.14702475478</v>
      </c>
    </row>
    <row r="2336" spans="1:5" x14ac:dyDescent="0.3">
      <c r="A2336">
        <v>1114</v>
      </c>
      <c r="B2336" t="s">
        <v>350</v>
      </c>
      <c r="C2336" t="s">
        <v>444</v>
      </c>
      <c r="D2336" t="s">
        <v>669</v>
      </c>
      <c r="E2336" s="4">
        <v>87444.969864549275</v>
      </c>
    </row>
    <row r="2337" spans="1:5" x14ac:dyDescent="0.3">
      <c r="A2337">
        <v>1114</v>
      </c>
      <c r="B2337" t="s">
        <v>350</v>
      </c>
      <c r="C2337" t="s">
        <v>444</v>
      </c>
      <c r="D2337" t="s">
        <v>669</v>
      </c>
      <c r="E2337" s="4">
        <v>87444.969864549275</v>
      </c>
    </row>
    <row r="2338" spans="1:5" x14ac:dyDescent="0.3">
      <c r="A2338">
        <v>1114</v>
      </c>
      <c r="B2338" t="s">
        <v>350</v>
      </c>
      <c r="C2338" t="s">
        <v>444</v>
      </c>
      <c r="D2338" t="s">
        <v>669</v>
      </c>
      <c r="E2338" s="4">
        <v>87444.969864549275</v>
      </c>
    </row>
    <row r="2339" spans="1:5" x14ac:dyDescent="0.3">
      <c r="A2339">
        <v>1114</v>
      </c>
      <c r="B2339" t="s">
        <v>350</v>
      </c>
      <c r="C2339" t="s">
        <v>444</v>
      </c>
      <c r="D2339" t="s">
        <v>670</v>
      </c>
      <c r="E2339" s="4">
        <v>55742.763110695938</v>
      </c>
    </row>
    <row r="2340" spans="1:5" x14ac:dyDescent="0.3">
      <c r="A2340">
        <v>1114</v>
      </c>
      <c r="B2340" t="s">
        <v>350</v>
      </c>
      <c r="C2340" t="s">
        <v>444</v>
      </c>
      <c r="D2340" t="s">
        <v>670</v>
      </c>
      <c r="E2340" s="4">
        <v>55742.763110695938</v>
      </c>
    </row>
    <row r="2341" spans="1:5" x14ac:dyDescent="0.3">
      <c r="A2341">
        <v>1114</v>
      </c>
      <c r="B2341" t="s">
        <v>350</v>
      </c>
      <c r="C2341" t="s">
        <v>444</v>
      </c>
      <c r="D2341" t="s">
        <v>670</v>
      </c>
      <c r="E2341" s="4">
        <v>55742.763110695938</v>
      </c>
    </row>
    <row r="2342" spans="1:5" x14ac:dyDescent="0.3">
      <c r="A2342">
        <v>1420</v>
      </c>
      <c r="B2342" t="s">
        <v>350</v>
      </c>
      <c r="C2342" t="s">
        <v>555</v>
      </c>
      <c r="D2342" t="s">
        <v>668</v>
      </c>
      <c r="E2342" s="4">
        <v>238326.15673327979</v>
      </c>
    </row>
    <row r="2343" spans="1:5" x14ac:dyDescent="0.3">
      <c r="A2343">
        <v>1420</v>
      </c>
      <c r="B2343" t="s">
        <v>350</v>
      </c>
      <c r="C2343" t="s">
        <v>555</v>
      </c>
      <c r="D2343" t="s">
        <v>668</v>
      </c>
      <c r="E2343" s="4">
        <v>238326.15673327979</v>
      </c>
    </row>
    <row r="2344" spans="1:5" x14ac:dyDescent="0.3">
      <c r="A2344">
        <v>1420</v>
      </c>
      <c r="B2344" t="s">
        <v>350</v>
      </c>
      <c r="C2344" t="s">
        <v>555</v>
      </c>
      <c r="D2344" t="s">
        <v>668</v>
      </c>
      <c r="E2344" s="4">
        <v>238326.15673327979</v>
      </c>
    </row>
    <row r="2345" spans="1:5" x14ac:dyDescent="0.3">
      <c r="A2345">
        <v>1420</v>
      </c>
      <c r="B2345" t="s">
        <v>350</v>
      </c>
      <c r="C2345" t="s">
        <v>555</v>
      </c>
      <c r="D2345" t="s">
        <v>669</v>
      </c>
      <c r="E2345" s="4">
        <v>33175.001017272545</v>
      </c>
    </row>
    <row r="2346" spans="1:5" x14ac:dyDescent="0.3">
      <c r="A2346">
        <v>1420</v>
      </c>
      <c r="B2346" t="s">
        <v>350</v>
      </c>
      <c r="C2346" t="s">
        <v>555</v>
      </c>
      <c r="D2346" t="s">
        <v>669</v>
      </c>
      <c r="E2346" s="4">
        <v>33175.001017272545</v>
      </c>
    </row>
    <row r="2347" spans="1:5" x14ac:dyDescent="0.3">
      <c r="A2347">
        <v>1420</v>
      </c>
      <c r="B2347" t="s">
        <v>350</v>
      </c>
      <c r="C2347" t="s">
        <v>555</v>
      </c>
      <c r="D2347" t="s">
        <v>669</v>
      </c>
      <c r="E2347" s="4">
        <v>33175.001017272545</v>
      </c>
    </row>
    <row r="2348" spans="1:5" x14ac:dyDescent="0.3">
      <c r="A2348">
        <v>1420</v>
      </c>
      <c r="B2348" t="s">
        <v>350</v>
      </c>
      <c r="C2348" t="s">
        <v>555</v>
      </c>
      <c r="D2348" t="s">
        <v>670</v>
      </c>
      <c r="E2348" s="4">
        <v>20591.379941755375</v>
      </c>
    </row>
    <row r="2349" spans="1:5" x14ac:dyDescent="0.3">
      <c r="A2349">
        <v>1420</v>
      </c>
      <c r="B2349" t="s">
        <v>350</v>
      </c>
      <c r="C2349" t="s">
        <v>555</v>
      </c>
      <c r="D2349" t="s">
        <v>670</v>
      </c>
      <c r="E2349" s="4">
        <v>20591.379941755375</v>
      </c>
    </row>
    <row r="2350" spans="1:5" x14ac:dyDescent="0.3">
      <c r="A2350">
        <v>1420</v>
      </c>
      <c r="B2350" t="s">
        <v>350</v>
      </c>
      <c r="C2350" t="s">
        <v>555</v>
      </c>
      <c r="D2350" t="s">
        <v>670</v>
      </c>
      <c r="E2350" s="4">
        <v>20591.379941755375</v>
      </c>
    </row>
    <row r="2351" spans="1:5" x14ac:dyDescent="0.3">
      <c r="A2351">
        <v>1610</v>
      </c>
      <c r="B2351" t="s">
        <v>350</v>
      </c>
      <c r="C2351" t="s">
        <v>419</v>
      </c>
      <c r="D2351" t="s">
        <v>668</v>
      </c>
      <c r="E2351" s="4">
        <v>194407.24889581098</v>
      </c>
    </row>
    <row r="2352" spans="1:5" x14ac:dyDescent="0.3">
      <c r="A2352">
        <v>1610</v>
      </c>
      <c r="B2352" t="s">
        <v>350</v>
      </c>
      <c r="C2352" t="s">
        <v>419</v>
      </c>
      <c r="D2352" t="s">
        <v>668</v>
      </c>
      <c r="E2352" s="4">
        <v>194407.24889581098</v>
      </c>
    </row>
    <row r="2353" spans="1:5" x14ac:dyDescent="0.3">
      <c r="A2353">
        <v>1610</v>
      </c>
      <c r="B2353" t="s">
        <v>350</v>
      </c>
      <c r="C2353" t="s">
        <v>419</v>
      </c>
      <c r="D2353" t="s">
        <v>668</v>
      </c>
      <c r="E2353" s="4">
        <v>194407.24889581098</v>
      </c>
    </row>
    <row r="2354" spans="1:5" x14ac:dyDescent="0.3">
      <c r="A2354">
        <v>1610</v>
      </c>
      <c r="B2354" t="s">
        <v>350</v>
      </c>
      <c r="C2354" t="s">
        <v>419</v>
      </c>
      <c r="D2354" t="s">
        <v>669</v>
      </c>
      <c r="E2354" s="4">
        <v>37669.697279269603</v>
      </c>
    </row>
    <row r="2355" spans="1:5" x14ac:dyDescent="0.3">
      <c r="A2355">
        <v>1610</v>
      </c>
      <c r="B2355" t="s">
        <v>350</v>
      </c>
      <c r="C2355" t="s">
        <v>419</v>
      </c>
      <c r="D2355" t="s">
        <v>669</v>
      </c>
      <c r="E2355" s="4">
        <v>37669.697279269603</v>
      </c>
    </row>
    <row r="2356" spans="1:5" x14ac:dyDescent="0.3">
      <c r="A2356">
        <v>1610</v>
      </c>
      <c r="B2356" t="s">
        <v>350</v>
      </c>
      <c r="C2356" t="s">
        <v>419</v>
      </c>
      <c r="D2356" t="s">
        <v>669</v>
      </c>
      <c r="E2356" s="4">
        <v>37669.697279269603</v>
      </c>
    </row>
    <row r="2357" spans="1:5" x14ac:dyDescent="0.3">
      <c r="A2357">
        <v>1610</v>
      </c>
      <c r="B2357" t="s">
        <v>350</v>
      </c>
      <c r="C2357" t="s">
        <v>419</v>
      </c>
      <c r="D2357" t="s">
        <v>670</v>
      </c>
      <c r="E2357" s="4">
        <v>13171.222824919443</v>
      </c>
    </row>
    <row r="2358" spans="1:5" x14ac:dyDescent="0.3">
      <c r="A2358">
        <v>1610</v>
      </c>
      <c r="B2358" t="s">
        <v>350</v>
      </c>
      <c r="C2358" t="s">
        <v>419</v>
      </c>
      <c r="D2358" t="s">
        <v>670</v>
      </c>
      <c r="E2358" s="4">
        <v>13171.222824919443</v>
      </c>
    </row>
    <row r="2359" spans="1:5" x14ac:dyDescent="0.3">
      <c r="A2359">
        <v>1610</v>
      </c>
      <c r="B2359" t="s">
        <v>350</v>
      </c>
      <c r="C2359" t="s">
        <v>419</v>
      </c>
      <c r="D2359" t="s">
        <v>670</v>
      </c>
      <c r="E2359" s="4">
        <v>13171.222824919443</v>
      </c>
    </row>
    <row r="2360" spans="1:5" x14ac:dyDescent="0.3">
      <c r="A2360">
        <v>312</v>
      </c>
      <c r="B2360" t="s">
        <v>350</v>
      </c>
      <c r="C2360" t="s">
        <v>470</v>
      </c>
      <c r="D2360" t="s">
        <v>668</v>
      </c>
      <c r="E2360" s="4">
        <v>649722.4491655014</v>
      </c>
    </row>
    <row r="2361" spans="1:5" x14ac:dyDescent="0.3">
      <c r="A2361">
        <v>312</v>
      </c>
      <c r="B2361" t="s">
        <v>350</v>
      </c>
      <c r="C2361" t="s">
        <v>470</v>
      </c>
      <c r="D2361" t="s">
        <v>668</v>
      </c>
      <c r="E2361" s="4">
        <v>649722.4491655014</v>
      </c>
    </row>
    <row r="2362" spans="1:5" x14ac:dyDescent="0.3">
      <c r="A2362">
        <v>312</v>
      </c>
      <c r="B2362" t="s">
        <v>350</v>
      </c>
      <c r="C2362" t="s">
        <v>470</v>
      </c>
      <c r="D2362" t="s">
        <v>668</v>
      </c>
      <c r="E2362" s="4">
        <v>649722.4491655014</v>
      </c>
    </row>
    <row r="2363" spans="1:5" x14ac:dyDescent="0.3">
      <c r="A2363">
        <v>312</v>
      </c>
      <c r="B2363" t="s">
        <v>350</v>
      </c>
      <c r="C2363" t="s">
        <v>470</v>
      </c>
      <c r="D2363" t="s">
        <v>669</v>
      </c>
      <c r="E2363" s="4">
        <v>137969.82634563523</v>
      </c>
    </row>
    <row r="2364" spans="1:5" x14ac:dyDescent="0.3">
      <c r="A2364">
        <v>312</v>
      </c>
      <c r="B2364" t="s">
        <v>350</v>
      </c>
      <c r="C2364" t="s">
        <v>470</v>
      </c>
      <c r="D2364" t="s">
        <v>669</v>
      </c>
      <c r="E2364" s="4">
        <v>137969.82634563523</v>
      </c>
    </row>
    <row r="2365" spans="1:5" x14ac:dyDescent="0.3">
      <c r="A2365">
        <v>312</v>
      </c>
      <c r="B2365" t="s">
        <v>350</v>
      </c>
      <c r="C2365" t="s">
        <v>470</v>
      </c>
      <c r="D2365" t="s">
        <v>669</v>
      </c>
      <c r="E2365" s="4">
        <v>137969.82634563523</v>
      </c>
    </row>
    <row r="2366" spans="1:5" x14ac:dyDescent="0.3">
      <c r="A2366">
        <v>312</v>
      </c>
      <c r="B2366" t="s">
        <v>350</v>
      </c>
      <c r="C2366" t="s">
        <v>470</v>
      </c>
      <c r="D2366" t="s">
        <v>670</v>
      </c>
      <c r="E2366" s="4">
        <v>129541.39073886335</v>
      </c>
    </row>
    <row r="2367" spans="1:5" x14ac:dyDescent="0.3">
      <c r="A2367">
        <v>312</v>
      </c>
      <c r="B2367" t="s">
        <v>350</v>
      </c>
      <c r="C2367" t="s">
        <v>470</v>
      </c>
      <c r="D2367" t="s">
        <v>670</v>
      </c>
      <c r="E2367" s="4">
        <v>129541.39073886335</v>
      </c>
    </row>
    <row r="2368" spans="1:5" x14ac:dyDescent="0.3">
      <c r="A2368">
        <v>312</v>
      </c>
      <c r="B2368" t="s">
        <v>350</v>
      </c>
      <c r="C2368" t="s">
        <v>470</v>
      </c>
      <c r="D2368" t="s">
        <v>670</v>
      </c>
      <c r="E2368" s="4">
        <v>129541.39073886335</v>
      </c>
    </row>
    <row r="2369" spans="1:5" x14ac:dyDescent="0.3">
      <c r="A2369">
        <v>914</v>
      </c>
      <c r="B2369" t="s">
        <v>350</v>
      </c>
      <c r="C2369" t="s">
        <v>531</v>
      </c>
      <c r="D2369" t="s">
        <v>668</v>
      </c>
      <c r="E2369" s="4">
        <v>236639.618630137</v>
      </c>
    </row>
    <row r="2370" spans="1:5" x14ac:dyDescent="0.3">
      <c r="A2370">
        <v>914</v>
      </c>
      <c r="B2370" t="s">
        <v>350</v>
      </c>
      <c r="C2370" t="s">
        <v>531</v>
      </c>
      <c r="D2370" t="s">
        <v>668</v>
      </c>
      <c r="E2370" s="4">
        <v>236639.618630137</v>
      </c>
    </row>
    <row r="2371" spans="1:5" x14ac:dyDescent="0.3">
      <c r="A2371">
        <v>914</v>
      </c>
      <c r="B2371" t="s">
        <v>350</v>
      </c>
      <c r="C2371" t="s">
        <v>531</v>
      </c>
      <c r="D2371" t="s">
        <v>668</v>
      </c>
      <c r="E2371" s="4">
        <v>236639.618630137</v>
      </c>
    </row>
    <row r="2372" spans="1:5" x14ac:dyDescent="0.3">
      <c r="A2372">
        <v>914</v>
      </c>
      <c r="B2372" t="s">
        <v>350</v>
      </c>
      <c r="C2372" t="s">
        <v>531</v>
      </c>
      <c r="D2372" t="s">
        <v>669</v>
      </c>
      <c r="E2372" s="4">
        <v>57815.361369863022</v>
      </c>
    </row>
    <row r="2373" spans="1:5" x14ac:dyDescent="0.3">
      <c r="A2373">
        <v>914</v>
      </c>
      <c r="B2373" t="s">
        <v>350</v>
      </c>
      <c r="C2373" t="s">
        <v>531</v>
      </c>
      <c r="D2373" t="s">
        <v>669</v>
      </c>
      <c r="E2373" s="4">
        <v>57815.361369863022</v>
      </c>
    </row>
    <row r="2374" spans="1:5" x14ac:dyDescent="0.3">
      <c r="A2374">
        <v>914</v>
      </c>
      <c r="B2374" t="s">
        <v>350</v>
      </c>
      <c r="C2374" t="s">
        <v>531</v>
      </c>
      <c r="D2374" t="s">
        <v>669</v>
      </c>
      <c r="E2374" s="4">
        <v>57815.361369863022</v>
      </c>
    </row>
    <row r="2375" spans="1:5" x14ac:dyDescent="0.3">
      <c r="A2375">
        <v>914</v>
      </c>
      <c r="B2375" t="s">
        <v>350</v>
      </c>
      <c r="C2375" t="s">
        <v>531</v>
      </c>
      <c r="D2375" t="s">
        <v>670</v>
      </c>
      <c r="E2375" s="4">
        <v>0</v>
      </c>
    </row>
    <row r="2376" spans="1:5" x14ac:dyDescent="0.3">
      <c r="A2376">
        <v>914</v>
      </c>
      <c r="B2376" t="s">
        <v>350</v>
      </c>
      <c r="C2376" t="s">
        <v>531</v>
      </c>
      <c r="D2376" t="s">
        <v>670</v>
      </c>
      <c r="E2376" s="4">
        <v>0</v>
      </c>
    </row>
    <row r="2377" spans="1:5" x14ac:dyDescent="0.3">
      <c r="A2377">
        <v>914</v>
      </c>
      <c r="B2377" t="s">
        <v>350</v>
      </c>
      <c r="C2377" t="s">
        <v>531</v>
      </c>
      <c r="D2377" t="s">
        <v>670</v>
      </c>
      <c r="E2377" s="4">
        <v>0</v>
      </c>
    </row>
    <row r="2378" spans="1:5" x14ac:dyDescent="0.3">
      <c r="A2378">
        <v>1317</v>
      </c>
      <c r="B2378" t="s">
        <v>350</v>
      </c>
      <c r="C2378" t="s">
        <v>462</v>
      </c>
      <c r="D2378" t="s">
        <v>668</v>
      </c>
      <c r="E2378" s="4">
        <v>1250292.9112630514</v>
      </c>
    </row>
    <row r="2379" spans="1:5" x14ac:dyDescent="0.3">
      <c r="A2379">
        <v>1317</v>
      </c>
      <c r="B2379" t="s">
        <v>350</v>
      </c>
      <c r="C2379" t="s">
        <v>462</v>
      </c>
      <c r="D2379" t="s">
        <v>668</v>
      </c>
      <c r="E2379" s="4">
        <v>1250292.9112630514</v>
      </c>
    </row>
    <row r="2380" spans="1:5" x14ac:dyDescent="0.3">
      <c r="A2380">
        <v>1317</v>
      </c>
      <c r="B2380" t="s">
        <v>350</v>
      </c>
      <c r="C2380" t="s">
        <v>462</v>
      </c>
      <c r="D2380" t="s">
        <v>668</v>
      </c>
      <c r="E2380" s="4">
        <v>1250292.9112630514</v>
      </c>
    </row>
    <row r="2381" spans="1:5" x14ac:dyDescent="0.3">
      <c r="A2381">
        <v>1317</v>
      </c>
      <c r="B2381" t="s">
        <v>350</v>
      </c>
      <c r="C2381" t="s">
        <v>462</v>
      </c>
      <c r="D2381" t="s">
        <v>669</v>
      </c>
      <c r="E2381" s="4">
        <v>213088.93559514018</v>
      </c>
    </row>
    <row r="2382" spans="1:5" x14ac:dyDescent="0.3">
      <c r="A2382">
        <v>1317</v>
      </c>
      <c r="B2382" t="s">
        <v>350</v>
      </c>
      <c r="C2382" t="s">
        <v>462</v>
      </c>
      <c r="D2382" t="s">
        <v>669</v>
      </c>
      <c r="E2382" s="4">
        <v>213088.93559514018</v>
      </c>
    </row>
    <row r="2383" spans="1:5" x14ac:dyDescent="0.3">
      <c r="A2383">
        <v>1317</v>
      </c>
      <c r="B2383" t="s">
        <v>350</v>
      </c>
      <c r="C2383" t="s">
        <v>462</v>
      </c>
      <c r="D2383" t="s">
        <v>669</v>
      </c>
      <c r="E2383" s="4">
        <v>213088.93559514018</v>
      </c>
    </row>
    <row r="2384" spans="1:5" x14ac:dyDescent="0.3">
      <c r="A2384">
        <v>1317</v>
      </c>
      <c r="B2384" t="s">
        <v>350</v>
      </c>
      <c r="C2384" t="s">
        <v>462</v>
      </c>
      <c r="D2384" t="s">
        <v>670</v>
      </c>
      <c r="E2384" s="4">
        <v>127662.06961239675</v>
      </c>
    </row>
    <row r="2385" spans="1:5" x14ac:dyDescent="0.3">
      <c r="A2385">
        <v>1317</v>
      </c>
      <c r="B2385" t="s">
        <v>350</v>
      </c>
      <c r="C2385" t="s">
        <v>462</v>
      </c>
      <c r="D2385" t="s">
        <v>670</v>
      </c>
      <c r="E2385" s="4">
        <v>127662.06961239675</v>
      </c>
    </row>
    <row r="2386" spans="1:5" x14ac:dyDescent="0.3">
      <c r="A2386">
        <v>1317</v>
      </c>
      <c r="B2386" t="s">
        <v>350</v>
      </c>
      <c r="C2386" t="s">
        <v>462</v>
      </c>
      <c r="D2386" t="s">
        <v>670</v>
      </c>
      <c r="E2386" s="4">
        <v>127662.06961239675</v>
      </c>
    </row>
    <row r="2387" spans="1:5" x14ac:dyDescent="0.3">
      <c r="A2387">
        <v>1822</v>
      </c>
      <c r="B2387" t="s">
        <v>350</v>
      </c>
      <c r="C2387" t="s">
        <v>637</v>
      </c>
      <c r="D2387" t="s">
        <v>668</v>
      </c>
      <c r="E2387" s="4">
        <v>257829.34147465439</v>
      </c>
    </row>
    <row r="2388" spans="1:5" x14ac:dyDescent="0.3">
      <c r="A2388">
        <v>1822</v>
      </c>
      <c r="B2388" t="s">
        <v>350</v>
      </c>
      <c r="C2388" t="s">
        <v>637</v>
      </c>
      <c r="D2388" t="s">
        <v>668</v>
      </c>
      <c r="E2388" s="4">
        <v>257829.34147465439</v>
      </c>
    </row>
    <row r="2389" spans="1:5" x14ac:dyDescent="0.3">
      <c r="A2389">
        <v>1822</v>
      </c>
      <c r="B2389" t="s">
        <v>350</v>
      </c>
      <c r="C2389" t="s">
        <v>637</v>
      </c>
      <c r="D2389" t="s">
        <v>668</v>
      </c>
      <c r="E2389" s="4">
        <v>257829.34147465439</v>
      </c>
    </row>
    <row r="2390" spans="1:5" x14ac:dyDescent="0.3">
      <c r="A2390">
        <v>1822</v>
      </c>
      <c r="B2390" t="s">
        <v>350</v>
      </c>
      <c r="C2390" t="s">
        <v>637</v>
      </c>
      <c r="D2390" t="s">
        <v>669</v>
      </c>
      <c r="E2390" s="4">
        <v>53622.626574500769</v>
      </c>
    </row>
    <row r="2391" spans="1:5" x14ac:dyDescent="0.3">
      <c r="A2391">
        <v>1822</v>
      </c>
      <c r="B2391" t="s">
        <v>350</v>
      </c>
      <c r="C2391" t="s">
        <v>637</v>
      </c>
      <c r="D2391" t="s">
        <v>669</v>
      </c>
      <c r="E2391" s="4">
        <v>53622.626574500769</v>
      </c>
    </row>
    <row r="2392" spans="1:5" x14ac:dyDescent="0.3">
      <c r="A2392">
        <v>1822</v>
      </c>
      <c r="B2392" t="s">
        <v>350</v>
      </c>
      <c r="C2392" t="s">
        <v>637</v>
      </c>
      <c r="D2392" t="s">
        <v>669</v>
      </c>
      <c r="E2392" s="4">
        <v>53622.626574500769</v>
      </c>
    </row>
    <row r="2393" spans="1:5" x14ac:dyDescent="0.3">
      <c r="A2393">
        <v>1822</v>
      </c>
      <c r="B2393" t="s">
        <v>350</v>
      </c>
      <c r="C2393" t="s">
        <v>637</v>
      </c>
      <c r="D2393" t="s">
        <v>670</v>
      </c>
      <c r="E2393" s="4">
        <v>30116.817665130569</v>
      </c>
    </row>
    <row r="2394" spans="1:5" x14ac:dyDescent="0.3">
      <c r="A2394">
        <v>1822</v>
      </c>
      <c r="B2394" t="s">
        <v>350</v>
      </c>
      <c r="C2394" t="s">
        <v>637</v>
      </c>
      <c r="D2394" t="s">
        <v>670</v>
      </c>
      <c r="E2394" s="4">
        <v>30116.817665130569</v>
      </c>
    </row>
    <row r="2395" spans="1:5" x14ac:dyDescent="0.3">
      <c r="A2395">
        <v>1822</v>
      </c>
      <c r="B2395" t="s">
        <v>350</v>
      </c>
      <c r="C2395" t="s">
        <v>637</v>
      </c>
      <c r="D2395" t="s">
        <v>670</v>
      </c>
      <c r="E2395" s="4">
        <v>30116.817665130569</v>
      </c>
    </row>
    <row r="2396" spans="1:5" x14ac:dyDescent="0.3">
      <c r="A2396">
        <v>617</v>
      </c>
      <c r="B2396" t="s">
        <v>350</v>
      </c>
      <c r="C2396" t="s">
        <v>597</v>
      </c>
      <c r="D2396" t="s">
        <v>668</v>
      </c>
      <c r="E2396" s="4">
        <v>253149.56715759568</v>
      </c>
    </row>
    <row r="2397" spans="1:5" x14ac:dyDescent="0.3">
      <c r="A2397">
        <v>617</v>
      </c>
      <c r="B2397" t="s">
        <v>350</v>
      </c>
      <c r="C2397" t="s">
        <v>597</v>
      </c>
      <c r="D2397" t="s">
        <v>668</v>
      </c>
      <c r="E2397" s="4">
        <v>253149.56715759568</v>
      </c>
    </row>
    <row r="2398" spans="1:5" x14ac:dyDescent="0.3">
      <c r="A2398">
        <v>617</v>
      </c>
      <c r="B2398" t="s">
        <v>350</v>
      </c>
      <c r="C2398" t="s">
        <v>597</v>
      </c>
      <c r="D2398" t="s">
        <v>668</v>
      </c>
      <c r="E2398" s="4">
        <v>253149.56715759568</v>
      </c>
    </row>
    <row r="2399" spans="1:5" x14ac:dyDescent="0.3">
      <c r="A2399">
        <v>617</v>
      </c>
      <c r="B2399" t="s">
        <v>350</v>
      </c>
      <c r="C2399" t="s">
        <v>597</v>
      </c>
      <c r="D2399" t="s">
        <v>669</v>
      </c>
      <c r="E2399" s="4">
        <v>47053.822891746408</v>
      </c>
    </row>
    <row r="2400" spans="1:5" x14ac:dyDescent="0.3">
      <c r="A2400">
        <v>617</v>
      </c>
      <c r="B2400" t="s">
        <v>350</v>
      </c>
      <c r="C2400" t="s">
        <v>597</v>
      </c>
      <c r="D2400" t="s">
        <v>669</v>
      </c>
      <c r="E2400" s="4">
        <v>47053.822891746408</v>
      </c>
    </row>
    <row r="2401" spans="1:5" x14ac:dyDescent="0.3">
      <c r="A2401">
        <v>617</v>
      </c>
      <c r="B2401" t="s">
        <v>350</v>
      </c>
      <c r="C2401" t="s">
        <v>597</v>
      </c>
      <c r="D2401" t="s">
        <v>669</v>
      </c>
      <c r="E2401" s="4">
        <v>47053.822891746408</v>
      </c>
    </row>
    <row r="2402" spans="1:5" x14ac:dyDescent="0.3">
      <c r="A2402">
        <v>617</v>
      </c>
      <c r="B2402" t="s">
        <v>350</v>
      </c>
      <c r="C2402" t="s">
        <v>597</v>
      </c>
      <c r="D2402" t="s">
        <v>670</v>
      </c>
      <c r="E2402" s="4">
        <v>31055.523108552632</v>
      </c>
    </row>
    <row r="2403" spans="1:5" x14ac:dyDescent="0.3">
      <c r="A2403">
        <v>617</v>
      </c>
      <c r="B2403" t="s">
        <v>350</v>
      </c>
      <c r="C2403" t="s">
        <v>597</v>
      </c>
      <c r="D2403" t="s">
        <v>670</v>
      </c>
      <c r="E2403" s="4">
        <v>31055.523108552632</v>
      </c>
    </row>
    <row r="2404" spans="1:5" x14ac:dyDescent="0.3">
      <c r="A2404">
        <v>617</v>
      </c>
      <c r="B2404" t="s">
        <v>350</v>
      </c>
      <c r="C2404" t="s">
        <v>597</v>
      </c>
      <c r="D2404" t="s">
        <v>670</v>
      </c>
      <c r="E2404" s="4">
        <v>31055.523108552632</v>
      </c>
    </row>
    <row r="2405" spans="1:5" x14ac:dyDescent="0.3">
      <c r="A2405">
        <v>1713</v>
      </c>
      <c r="B2405" t="s">
        <v>350</v>
      </c>
      <c r="C2405" t="s">
        <v>426</v>
      </c>
      <c r="D2405" t="s">
        <v>668</v>
      </c>
      <c r="E2405" s="4">
        <v>456040.51768736617</v>
      </c>
    </row>
    <row r="2406" spans="1:5" x14ac:dyDescent="0.3">
      <c r="A2406">
        <v>1713</v>
      </c>
      <c r="B2406" t="s">
        <v>350</v>
      </c>
      <c r="C2406" t="s">
        <v>426</v>
      </c>
      <c r="D2406" t="s">
        <v>668</v>
      </c>
      <c r="E2406" s="4">
        <v>456040.51768736617</v>
      </c>
    </row>
    <row r="2407" spans="1:5" x14ac:dyDescent="0.3">
      <c r="A2407">
        <v>1713</v>
      </c>
      <c r="B2407" t="s">
        <v>350</v>
      </c>
      <c r="C2407" t="s">
        <v>426</v>
      </c>
      <c r="D2407" t="s">
        <v>668</v>
      </c>
      <c r="E2407" s="4">
        <v>456040.51768736617</v>
      </c>
    </row>
    <row r="2408" spans="1:5" x14ac:dyDescent="0.3">
      <c r="A2408">
        <v>1713</v>
      </c>
      <c r="B2408" t="s">
        <v>350</v>
      </c>
      <c r="C2408" t="s">
        <v>426</v>
      </c>
      <c r="D2408" t="s">
        <v>669</v>
      </c>
      <c r="E2408" s="4">
        <v>121565.01751605996</v>
      </c>
    </row>
    <row r="2409" spans="1:5" x14ac:dyDescent="0.3">
      <c r="A2409">
        <v>1713</v>
      </c>
      <c r="B2409" t="s">
        <v>350</v>
      </c>
      <c r="C2409" t="s">
        <v>426</v>
      </c>
      <c r="D2409" t="s">
        <v>669</v>
      </c>
      <c r="E2409" s="4">
        <v>121565.01751605996</v>
      </c>
    </row>
    <row r="2410" spans="1:5" x14ac:dyDescent="0.3">
      <c r="A2410">
        <v>1713</v>
      </c>
      <c r="B2410" t="s">
        <v>350</v>
      </c>
      <c r="C2410" t="s">
        <v>426</v>
      </c>
      <c r="D2410" t="s">
        <v>669</v>
      </c>
      <c r="E2410" s="4">
        <v>121565.01751605996</v>
      </c>
    </row>
    <row r="2411" spans="1:5" x14ac:dyDescent="0.3">
      <c r="A2411">
        <v>1713</v>
      </c>
      <c r="B2411" t="s">
        <v>350</v>
      </c>
      <c r="C2411" t="s">
        <v>426</v>
      </c>
      <c r="D2411" t="s">
        <v>670</v>
      </c>
      <c r="E2411" s="4">
        <v>63873.144796573877</v>
      </c>
    </row>
    <row r="2412" spans="1:5" x14ac:dyDescent="0.3">
      <c r="A2412">
        <v>1713</v>
      </c>
      <c r="B2412" t="s">
        <v>350</v>
      </c>
      <c r="C2412" t="s">
        <v>426</v>
      </c>
      <c r="D2412" t="s">
        <v>670</v>
      </c>
      <c r="E2412" s="4">
        <v>63873.144796573877</v>
      </c>
    </row>
    <row r="2413" spans="1:5" x14ac:dyDescent="0.3">
      <c r="A2413">
        <v>1713</v>
      </c>
      <c r="B2413" t="s">
        <v>350</v>
      </c>
      <c r="C2413" t="s">
        <v>426</v>
      </c>
      <c r="D2413" t="s">
        <v>670</v>
      </c>
      <c r="E2413" s="4">
        <v>63873.144796573877</v>
      </c>
    </row>
    <row r="2414" spans="1:5" x14ac:dyDescent="0.3">
      <c r="A2414">
        <v>1714</v>
      </c>
      <c r="B2414" t="s">
        <v>350</v>
      </c>
      <c r="C2414" t="s">
        <v>420</v>
      </c>
      <c r="D2414" t="s">
        <v>668</v>
      </c>
      <c r="E2414" s="4">
        <v>558652.80707189767</v>
      </c>
    </row>
    <row r="2415" spans="1:5" x14ac:dyDescent="0.3">
      <c r="A2415">
        <v>1714</v>
      </c>
      <c r="B2415" t="s">
        <v>350</v>
      </c>
      <c r="C2415" t="s">
        <v>420</v>
      </c>
      <c r="D2415" t="s">
        <v>668</v>
      </c>
      <c r="E2415" s="4">
        <v>558652.80707189767</v>
      </c>
    </row>
    <row r="2416" spans="1:5" x14ac:dyDescent="0.3">
      <c r="A2416">
        <v>1714</v>
      </c>
      <c r="B2416" t="s">
        <v>350</v>
      </c>
      <c r="C2416" t="s">
        <v>420</v>
      </c>
      <c r="D2416" t="s">
        <v>668</v>
      </c>
      <c r="E2416" s="4">
        <v>558652.80707189767</v>
      </c>
    </row>
    <row r="2417" spans="1:5" x14ac:dyDescent="0.3">
      <c r="A2417">
        <v>1714</v>
      </c>
      <c r="B2417" t="s">
        <v>350</v>
      </c>
      <c r="C2417" t="s">
        <v>420</v>
      </c>
      <c r="D2417" t="s">
        <v>669</v>
      </c>
      <c r="E2417" s="4">
        <v>189369.25423471964</v>
      </c>
    </row>
    <row r="2418" spans="1:5" x14ac:dyDescent="0.3">
      <c r="A2418">
        <v>1714</v>
      </c>
      <c r="B2418" t="s">
        <v>350</v>
      </c>
      <c r="C2418" t="s">
        <v>420</v>
      </c>
      <c r="D2418" t="s">
        <v>669</v>
      </c>
      <c r="E2418" s="4">
        <v>189369.25423471964</v>
      </c>
    </row>
    <row r="2419" spans="1:5" x14ac:dyDescent="0.3">
      <c r="A2419">
        <v>1714</v>
      </c>
      <c r="B2419" t="s">
        <v>350</v>
      </c>
      <c r="C2419" t="s">
        <v>420</v>
      </c>
      <c r="D2419" t="s">
        <v>669</v>
      </c>
      <c r="E2419" s="4">
        <v>189369.25423471964</v>
      </c>
    </row>
    <row r="2420" spans="1:5" x14ac:dyDescent="0.3">
      <c r="A2420">
        <v>1714</v>
      </c>
      <c r="B2420" t="s">
        <v>350</v>
      </c>
      <c r="C2420" t="s">
        <v>420</v>
      </c>
      <c r="D2420" t="s">
        <v>670</v>
      </c>
      <c r="E2420" s="4">
        <v>54163.388693382723</v>
      </c>
    </row>
    <row r="2421" spans="1:5" x14ac:dyDescent="0.3">
      <c r="A2421">
        <v>1714</v>
      </c>
      <c r="B2421" t="s">
        <v>350</v>
      </c>
      <c r="C2421" t="s">
        <v>420</v>
      </c>
      <c r="D2421" t="s">
        <v>670</v>
      </c>
      <c r="E2421" s="4">
        <v>54163.388693382723</v>
      </c>
    </row>
    <row r="2422" spans="1:5" x14ac:dyDescent="0.3">
      <c r="A2422">
        <v>1714</v>
      </c>
      <c r="B2422" t="s">
        <v>350</v>
      </c>
      <c r="C2422" t="s">
        <v>420</v>
      </c>
      <c r="D2422" t="s">
        <v>670</v>
      </c>
      <c r="E2422" s="4">
        <v>54163.388693382723</v>
      </c>
    </row>
    <row r="2423" spans="1:5" x14ac:dyDescent="0.3">
      <c r="A2423">
        <v>816</v>
      </c>
      <c r="B2423" t="s">
        <v>350</v>
      </c>
      <c r="C2423" t="s">
        <v>392</v>
      </c>
      <c r="D2423" t="s">
        <v>668</v>
      </c>
      <c r="E2423" s="4">
        <v>0</v>
      </c>
    </row>
    <row r="2424" spans="1:5" x14ac:dyDescent="0.3">
      <c r="A2424">
        <v>816</v>
      </c>
      <c r="B2424" t="s">
        <v>350</v>
      </c>
      <c r="C2424" t="s">
        <v>392</v>
      </c>
      <c r="D2424" t="s">
        <v>668</v>
      </c>
      <c r="E2424" s="4">
        <v>0</v>
      </c>
    </row>
    <row r="2425" spans="1:5" x14ac:dyDescent="0.3">
      <c r="A2425">
        <v>816</v>
      </c>
      <c r="B2425" t="s">
        <v>350</v>
      </c>
      <c r="C2425" t="s">
        <v>392</v>
      </c>
      <c r="D2425" t="s">
        <v>668</v>
      </c>
      <c r="E2425" s="4">
        <v>0</v>
      </c>
    </row>
    <row r="2426" spans="1:5" x14ac:dyDescent="0.3">
      <c r="A2426">
        <v>816</v>
      </c>
      <c r="B2426" t="s">
        <v>350</v>
      </c>
      <c r="C2426" t="s">
        <v>392</v>
      </c>
      <c r="D2426" t="s">
        <v>669</v>
      </c>
      <c r="E2426" s="4">
        <v>0</v>
      </c>
    </row>
    <row r="2427" spans="1:5" x14ac:dyDescent="0.3">
      <c r="A2427">
        <v>816</v>
      </c>
      <c r="B2427" t="s">
        <v>350</v>
      </c>
      <c r="C2427" t="s">
        <v>392</v>
      </c>
      <c r="D2427" t="s">
        <v>669</v>
      </c>
      <c r="E2427" s="4">
        <v>0</v>
      </c>
    </row>
    <row r="2428" spans="1:5" x14ac:dyDescent="0.3">
      <c r="A2428">
        <v>816</v>
      </c>
      <c r="B2428" t="s">
        <v>350</v>
      </c>
      <c r="C2428" t="s">
        <v>392</v>
      </c>
      <c r="D2428" t="s">
        <v>669</v>
      </c>
      <c r="E2428" s="4">
        <v>0</v>
      </c>
    </row>
    <row r="2429" spans="1:5" x14ac:dyDescent="0.3">
      <c r="A2429">
        <v>816</v>
      </c>
      <c r="B2429" t="s">
        <v>350</v>
      </c>
      <c r="C2429" t="s">
        <v>392</v>
      </c>
      <c r="D2429" t="s">
        <v>670</v>
      </c>
      <c r="E2429" s="4">
        <v>0</v>
      </c>
    </row>
    <row r="2430" spans="1:5" x14ac:dyDescent="0.3">
      <c r="A2430">
        <v>816</v>
      </c>
      <c r="B2430" t="s">
        <v>350</v>
      </c>
      <c r="C2430" t="s">
        <v>392</v>
      </c>
      <c r="D2430" t="s">
        <v>670</v>
      </c>
      <c r="E2430" s="4">
        <v>0</v>
      </c>
    </row>
    <row r="2431" spans="1:5" x14ac:dyDescent="0.3">
      <c r="A2431">
        <v>816</v>
      </c>
      <c r="B2431" t="s">
        <v>350</v>
      </c>
      <c r="C2431" t="s">
        <v>392</v>
      </c>
      <c r="D2431" t="s">
        <v>670</v>
      </c>
      <c r="E2431" s="4">
        <v>0</v>
      </c>
    </row>
    <row r="2432" spans="1:5" x14ac:dyDescent="0.3">
      <c r="A2432">
        <v>511</v>
      </c>
      <c r="B2432" t="s">
        <v>350</v>
      </c>
      <c r="C2432" t="s">
        <v>491</v>
      </c>
      <c r="D2432" t="s">
        <v>668</v>
      </c>
      <c r="E2432" s="4">
        <v>369731.88500000007</v>
      </c>
    </row>
    <row r="2433" spans="1:5" x14ac:dyDescent="0.3">
      <c r="A2433">
        <v>511</v>
      </c>
      <c r="B2433" t="s">
        <v>350</v>
      </c>
      <c r="C2433" t="s">
        <v>491</v>
      </c>
      <c r="D2433" t="s">
        <v>668</v>
      </c>
      <c r="E2433" s="4">
        <v>369731.88500000007</v>
      </c>
    </row>
    <row r="2434" spans="1:5" x14ac:dyDescent="0.3">
      <c r="A2434">
        <v>511</v>
      </c>
      <c r="B2434" t="s">
        <v>350</v>
      </c>
      <c r="C2434" t="s">
        <v>491</v>
      </c>
      <c r="D2434" t="s">
        <v>668</v>
      </c>
      <c r="E2434" s="4">
        <v>369731.88500000007</v>
      </c>
    </row>
    <row r="2435" spans="1:5" x14ac:dyDescent="0.3">
      <c r="A2435">
        <v>511</v>
      </c>
      <c r="B2435" t="s">
        <v>350</v>
      </c>
      <c r="C2435" t="s">
        <v>491</v>
      </c>
      <c r="D2435" t="s">
        <v>669</v>
      </c>
      <c r="E2435" s="4">
        <v>0</v>
      </c>
    </row>
    <row r="2436" spans="1:5" x14ac:dyDescent="0.3">
      <c r="A2436">
        <v>511</v>
      </c>
      <c r="B2436" t="s">
        <v>350</v>
      </c>
      <c r="C2436" t="s">
        <v>491</v>
      </c>
      <c r="D2436" t="s">
        <v>669</v>
      </c>
      <c r="E2436" s="4">
        <v>0</v>
      </c>
    </row>
    <row r="2437" spans="1:5" x14ac:dyDescent="0.3">
      <c r="A2437">
        <v>511</v>
      </c>
      <c r="B2437" t="s">
        <v>350</v>
      </c>
      <c r="C2437" t="s">
        <v>491</v>
      </c>
      <c r="D2437" t="s">
        <v>669</v>
      </c>
      <c r="E2437" s="4">
        <v>0</v>
      </c>
    </row>
    <row r="2438" spans="1:5" x14ac:dyDescent="0.3">
      <c r="A2438">
        <v>511</v>
      </c>
      <c r="B2438" t="s">
        <v>350</v>
      </c>
      <c r="C2438" t="s">
        <v>491</v>
      </c>
      <c r="D2438" t="s">
        <v>670</v>
      </c>
      <c r="E2438" s="4">
        <v>0</v>
      </c>
    </row>
    <row r="2439" spans="1:5" x14ac:dyDescent="0.3">
      <c r="A2439">
        <v>511</v>
      </c>
      <c r="B2439" t="s">
        <v>350</v>
      </c>
      <c r="C2439" t="s">
        <v>491</v>
      </c>
      <c r="D2439" t="s">
        <v>670</v>
      </c>
      <c r="E2439" s="4">
        <v>0</v>
      </c>
    </row>
    <row r="2440" spans="1:5" x14ac:dyDescent="0.3">
      <c r="A2440">
        <v>511</v>
      </c>
      <c r="B2440" t="s">
        <v>350</v>
      </c>
      <c r="C2440" t="s">
        <v>491</v>
      </c>
      <c r="D2440" t="s">
        <v>670</v>
      </c>
      <c r="E2440" s="4">
        <v>0</v>
      </c>
    </row>
    <row r="2441" spans="1:5" x14ac:dyDescent="0.3">
      <c r="A2441">
        <v>313</v>
      </c>
      <c r="B2441" t="s">
        <v>350</v>
      </c>
      <c r="C2441" t="s">
        <v>511</v>
      </c>
      <c r="D2441" t="s">
        <v>668</v>
      </c>
      <c r="E2441" s="4">
        <v>311417.32160738582</v>
      </c>
    </row>
    <row r="2442" spans="1:5" x14ac:dyDescent="0.3">
      <c r="A2442">
        <v>313</v>
      </c>
      <c r="B2442" t="s">
        <v>350</v>
      </c>
      <c r="C2442" t="s">
        <v>511</v>
      </c>
      <c r="D2442" t="s">
        <v>668</v>
      </c>
      <c r="E2442" s="4">
        <v>311417.32160738582</v>
      </c>
    </row>
    <row r="2443" spans="1:5" x14ac:dyDescent="0.3">
      <c r="A2443">
        <v>313</v>
      </c>
      <c r="B2443" t="s">
        <v>350</v>
      </c>
      <c r="C2443" t="s">
        <v>511</v>
      </c>
      <c r="D2443" t="s">
        <v>668</v>
      </c>
      <c r="E2443" s="4">
        <v>311417.32160738582</v>
      </c>
    </row>
    <row r="2444" spans="1:5" x14ac:dyDescent="0.3">
      <c r="A2444">
        <v>313</v>
      </c>
      <c r="B2444" t="s">
        <v>350</v>
      </c>
      <c r="C2444" t="s">
        <v>511</v>
      </c>
      <c r="D2444" t="s">
        <v>669</v>
      </c>
      <c r="E2444" s="4">
        <v>51972.855776482022</v>
      </c>
    </row>
    <row r="2445" spans="1:5" x14ac:dyDescent="0.3">
      <c r="A2445">
        <v>313</v>
      </c>
      <c r="B2445" t="s">
        <v>350</v>
      </c>
      <c r="C2445" t="s">
        <v>511</v>
      </c>
      <c r="D2445" t="s">
        <v>669</v>
      </c>
      <c r="E2445" s="4">
        <v>51972.855776482022</v>
      </c>
    </row>
    <row r="2446" spans="1:5" x14ac:dyDescent="0.3">
      <c r="A2446">
        <v>313</v>
      </c>
      <c r="B2446" t="s">
        <v>350</v>
      </c>
      <c r="C2446" t="s">
        <v>511</v>
      </c>
      <c r="D2446" t="s">
        <v>669</v>
      </c>
      <c r="E2446" s="4">
        <v>51972.855776482022</v>
      </c>
    </row>
    <row r="2447" spans="1:5" x14ac:dyDescent="0.3">
      <c r="A2447">
        <v>313</v>
      </c>
      <c r="B2447" t="s">
        <v>350</v>
      </c>
      <c r="C2447" t="s">
        <v>511</v>
      </c>
      <c r="D2447" t="s">
        <v>670</v>
      </c>
      <c r="E2447" s="4">
        <v>68597.45261613217</v>
      </c>
    </row>
    <row r="2448" spans="1:5" x14ac:dyDescent="0.3">
      <c r="A2448">
        <v>313</v>
      </c>
      <c r="B2448" t="s">
        <v>350</v>
      </c>
      <c r="C2448" t="s">
        <v>511</v>
      </c>
      <c r="D2448" t="s">
        <v>670</v>
      </c>
      <c r="E2448" s="4">
        <v>68597.45261613217</v>
      </c>
    </row>
    <row r="2449" spans="1:5" x14ac:dyDescent="0.3">
      <c r="A2449">
        <v>313</v>
      </c>
      <c r="B2449" t="s">
        <v>350</v>
      </c>
      <c r="C2449" t="s">
        <v>511</v>
      </c>
      <c r="D2449" t="s">
        <v>670</v>
      </c>
      <c r="E2449" s="4">
        <v>68597.45261613217</v>
      </c>
    </row>
    <row r="2450" spans="1:5" x14ac:dyDescent="0.3">
      <c r="A2450">
        <v>714</v>
      </c>
      <c r="B2450" t="s">
        <v>350</v>
      </c>
      <c r="C2450" t="s">
        <v>369</v>
      </c>
      <c r="D2450" t="s">
        <v>668</v>
      </c>
      <c r="E2450" s="4">
        <v>25725.193037494064</v>
      </c>
    </row>
    <row r="2451" spans="1:5" x14ac:dyDescent="0.3">
      <c r="A2451">
        <v>714</v>
      </c>
      <c r="B2451" t="s">
        <v>350</v>
      </c>
      <c r="C2451" t="s">
        <v>369</v>
      </c>
      <c r="D2451" t="s">
        <v>668</v>
      </c>
      <c r="E2451" s="4">
        <v>25725.193037494064</v>
      </c>
    </row>
    <row r="2452" spans="1:5" x14ac:dyDescent="0.3">
      <c r="A2452">
        <v>714</v>
      </c>
      <c r="B2452" t="s">
        <v>350</v>
      </c>
      <c r="C2452" t="s">
        <v>369</v>
      </c>
      <c r="D2452" t="s">
        <v>668</v>
      </c>
      <c r="E2452" s="4">
        <v>25725.193037494064</v>
      </c>
    </row>
    <row r="2453" spans="1:5" x14ac:dyDescent="0.3">
      <c r="A2453">
        <v>714</v>
      </c>
      <c r="B2453" t="s">
        <v>350</v>
      </c>
      <c r="C2453" t="s">
        <v>369</v>
      </c>
      <c r="D2453" t="s">
        <v>669</v>
      </c>
      <c r="E2453" s="4">
        <v>11927.944176554342</v>
      </c>
    </row>
    <row r="2454" spans="1:5" x14ac:dyDescent="0.3">
      <c r="A2454">
        <v>714</v>
      </c>
      <c r="B2454" t="s">
        <v>350</v>
      </c>
      <c r="C2454" t="s">
        <v>369</v>
      </c>
      <c r="D2454" t="s">
        <v>669</v>
      </c>
      <c r="E2454" s="4">
        <v>11927.944176554342</v>
      </c>
    </row>
    <row r="2455" spans="1:5" x14ac:dyDescent="0.3">
      <c r="A2455">
        <v>714</v>
      </c>
      <c r="B2455" t="s">
        <v>350</v>
      </c>
      <c r="C2455" t="s">
        <v>369</v>
      </c>
      <c r="D2455" t="s">
        <v>669</v>
      </c>
      <c r="E2455" s="4">
        <v>11927.944176554342</v>
      </c>
    </row>
    <row r="2456" spans="1:5" x14ac:dyDescent="0.3">
      <c r="A2456">
        <v>714</v>
      </c>
      <c r="B2456" t="s">
        <v>350</v>
      </c>
      <c r="C2456" t="s">
        <v>369</v>
      </c>
      <c r="D2456" t="s">
        <v>670</v>
      </c>
      <c r="E2456" s="4">
        <v>2536.9135002373041</v>
      </c>
    </row>
    <row r="2457" spans="1:5" x14ac:dyDescent="0.3">
      <c r="A2457">
        <v>714</v>
      </c>
      <c r="B2457" t="s">
        <v>350</v>
      </c>
      <c r="C2457" t="s">
        <v>369</v>
      </c>
      <c r="D2457" t="s">
        <v>670</v>
      </c>
      <c r="E2457" s="4">
        <v>2536.9135002373041</v>
      </c>
    </row>
    <row r="2458" spans="1:5" x14ac:dyDescent="0.3">
      <c r="A2458">
        <v>714</v>
      </c>
      <c r="B2458" t="s">
        <v>350</v>
      </c>
      <c r="C2458" t="s">
        <v>369</v>
      </c>
      <c r="D2458" t="s">
        <v>670</v>
      </c>
      <c r="E2458" s="4">
        <v>2536.9135002373041</v>
      </c>
    </row>
    <row r="2459" spans="1:5" x14ac:dyDescent="0.3">
      <c r="A2459">
        <v>411</v>
      </c>
      <c r="B2459" t="s">
        <v>350</v>
      </c>
      <c r="C2459" t="s">
        <v>624</v>
      </c>
      <c r="D2459" t="s">
        <v>668</v>
      </c>
      <c r="E2459" s="4">
        <v>578184.93111111107</v>
      </c>
    </row>
    <row r="2460" spans="1:5" x14ac:dyDescent="0.3">
      <c r="A2460">
        <v>411</v>
      </c>
      <c r="B2460" t="s">
        <v>350</v>
      </c>
      <c r="C2460" t="s">
        <v>624</v>
      </c>
      <c r="D2460" t="s">
        <v>668</v>
      </c>
      <c r="E2460" s="4">
        <v>578184.93111111107</v>
      </c>
    </row>
    <row r="2461" spans="1:5" x14ac:dyDescent="0.3">
      <c r="A2461">
        <v>411</v>
      </c>
      <c r="B2461" t="s">
        <v>350</v>
      </c>
      <c r="C2461" t="s">
        <v>624</v>
      </c>
      <c r="D2461" t="s">
        <v>668</v>
      </c>
      <c r="E2461" s="4">
        <v>578184.93111111107</v>
      </c>
    </row>
    <row r="2462" spans="1:5" x14ac:dyDescent="0.3">
      <c r="A2462">
        <v>411</v>
      </c>
      <c r="B2462" t="s">
        <v>350</v>
      </c>
      <c r="C2462" t="s">
        <v>624</v>
      </c>
      <c r="D2462" t="s">
        <v>669</v>
      </c>
      <c r="E2462" s="4">
        <v>0</v>
      </c>
    </row>
    <row r="2463" spans="1:5" x14ac:dyDescent="0.3">
      <c r="A2463">
        <v>411</v>
      </c>
      <c r="B2463" t="s">
        <v>350</v>
      </c>
      <c r="C2463" t="s">
        <v>624</v>
      </c>
      <c r="D2463" t="s">
        <v>669</v>
      </c>
      <c r="E2463" s="4">
        <v>0</v>
      </c>
    </row>
    <row r="2464" spans="1:5" x14ac:dyDescent="0.3">
      <c r="A2464">
        <v>411</v>
      </c>
      <c r="B2464" t="s">
        <v>350</v>
      </c>
      <c r="C2464" t="s">
        <v>624</v>
      </c>
      <c r="D2464" t="s">
        <v>669</v>
      </c>
      <c r="E2464" s="4">
        <v>0</v>
      </c>
    </row>
    <row r="2465" spans="1:5" x14ac:dyDescent="0.3">
      <c r="A2465">
        <v>411</v>
      </c>
      <c r="B2465" t="s">
        <v>350</v>
      </c>
      <c r="C2465" t="s">
        <v>624</v>
      </c>
      <c r="D2465" t="s">
        <v>670</v>
      </c>
      <c r="E2465" s="4">
        <v>0</v>
      </c>
    </row>
    <row r="2466" spans="1:5" x14ac:dyDescent="0.3">
      <c r="A2466">
        <v>411</v>
      </c>
      <c r="B2466" t="s">
        <v>350</v>
      </c>
      <c r="C2466" t="s">
        <v>624</v>
      </c>
      <c r="D2466" t="s">
        <v>670</v>
      </c>
      <c r="E2466" s="4">
        <v>0</v>
      </c>
    </row>
    <row r="2467" spans="1:5" x14ac:dyDescent="0.3">
      <c r="A2467">
        <v>411</v>
      </c>
      <c r="B2467" t="s">
        <v>350</v>
      </c>
      <c r="C2467" t="s">
        <v>624</v>
      </c>
      <c r="D2467" t="s">
        <v>670</v>
      </c>
      <c r="E2467" s="4">
        <v>0</v>
      </c>
    </row>
    <row r="2468" spans="1:5" x14ac:dyDescent="0.3">
      <c r="A2468">
        <v>412</v>
      </c>
      <c r="B2468" t="s">
        <v>350</v>
      </c>
      <c r="C2468" t="s">
        <v>625</v>
      </c>
      <c r="D2468" t="s">
        <v>668</v>
      </c>
      <c r="E2468" s="4">
        <v>514632.27709595952</v>
      </c>
    </row>
    <row r="2469" spans="1:5" x14ac:dyDescent="0.3">
      <c r="A2469">
        <v>412</v>
      </c>
      <c r="B2469" t="s">
        <v>350</v>
      </c>
      <c r="C2469" t="s">
        <v>625</v>
      </c>
      <c r="D2469" t="s">
        <v>668</v>
      </c>
      <c r="E2469" s="4">
        <v>514632.27709595952</v>
      </c>
    </row>
    <row r="2470" spans="1:5" x14ac:dyDescent="0.3">
      <c r="A2470">
        <v>412</v>
      </c>
      <c r="B2470" t="s">
        <v>350</v>
      </c>
      <c r="C2470" t="s">
        <v>625</v>
      </c>
      <c r="D2470" t="s">
        <v>668</v>
      </c>
      <c r="E2470" s="4">
        <v>514632.27709595952</v>
      </c>
    </row>
    <row r="2471" spans="1:5" x14ac:dyDescent="0.3">
      <c r="A2471">
        <v>412</v>
      </c>
      <c r="B2471" t="s">
        <v>350</v>
      </c>
      <c r="C2471" t="s">
        <v>625</v>
      </c>
      <c r="D2471" t="s">
        <v>669</v>
      </c>
      <c r="E2471" s="4">
        <v>129042.12321212119</v>
      </c>
    </row>
    <row r="2472" spans="1:5" x14ac:dyDescent="0.3">
      <c r="A2472">
        <v>412</v>
      </c>
      <c r="B2472" t="s">
        <v>350</v>
      </c>
      <c r="C2472" t="s">
        <v>625</v>
      </c>
      <c r="D2472" t="s">
        <v>669</v>
      </c>
      <c r="E2472" s="4">
        <v>129042.12321212119</v>
      </c>
    </row>
    <row r="2473" spans="1:5" x14ac:dyDescent="0.3">
      <c r="A2473">
        <v>412</v>
      </c>
      <c r="B2473" t="s">
        <v>350</v>
      </c>
      <c r="C2473" t="s">
        <v>625</v>
      </c>
      <c r="D2473" t="s">
        <v>669</v>
      </c>
      <c r="E2473" s="4">
        <v>129042.12321212119</v>
      </c>
    </row>
    <row r="2474" spans="1:5" x14ac:dyDescent="0.3">
      <c r="A2474">
        <v>412</v>
      </c>
      <c r="B2474" t="s">
        <v>350</v>
      </c>
      <c r="C2474" t="s">
        <v>625</v>
      </c>
      <c r="D2474" t="s">
        <v>670</v>
      </c>
      <c r="E2474" s="4">
        <v>32260.530803030299</v>
      </c>
    </row>
    <row r="2475" spans="1:5" x14ac:dyDescent="0.3">
      <c r="A2475">
        <v>412</v>
      </c>
      <c r="B2475" t="s">
        <v>350</v>
      </c>
      <c r="C2475" t="s">
        <v>625</v>
      </c>
      <c r="D2475" t="s">
        <v>670</v>
      </c>
      <c r="E2475" s="4">
        <v>32260.530803030299</v>
      </c>
    </row>
    <row r="2476" spans="1:5" x14ac:dyDescent="0.3">
      <c r="A2476">
        <v>412</v>
      </c>
      <c r="B2476" t="s">
        <v>350</v>
      </c>
      <c r="C2476" t="s">
        <v>625</v>
      </c>
      <c r="D2476" t="s">
        <v>670</v>
      </c>
      <c r="E2476" s="4">
        <v>32260.530803030299</v>
      </c>
    </row>
    <row r="2477" spans="1:5" x14ac:dyDescent="0.3">
      <c r="A2477">
        <v>1823</v>
      </c>
      <c r="B2477" t="s">
        <v>350</v>
      </c>
      <c r="C2477" t="s">
        <v>513</v>
      </c>
      <c r="D2477" t="s">
        <v>668</v>
      </c>
      <c r="E2477" s="4">
        <v>242876.9647399637</v>
      </c>
    </row>
    <row r="2478" spans="1:5" x14ac:dyDescent="0.3">
      <c r="A2478">
        <v>1823</v>
      </c>
      <c r="B2478" t="s">
        <v>350</v>
      </c>
      <c r="C2478" t="s">
        <v>513</v>
      </c>
      <c r="D2478" t="s">
        <v>668</v>
      </c>
      <c r="E2478" s="4">
        <v>242876.9647399637</v>
      </c>
    </row>
    <row r="2479" spans="1:5" x14ac:dyDescent="0.3">
      <c r="A2479">
        <v>1823</v>
      </c>
      <c r="B2479" t="s">
        <v>350</v>
      </c>
      <c r="C2479" t="s">
        <v>513</v>
      </c>
      <c r="D2479" t="s">
        <v>668</v>
      </c>
      <c r="E2479" s="4">
        <v>242876.9647399637</v>
      </c>
    </row>
    <row r="2480" spans="1:5" x14ac:dyDescent="0.3">
      <c r="A2480">
        <v>1823</v>
      </c>
      <c r="B2480" t="s">
        <v>350</v>
      </c>
      <c r="C2480" t="s">
        <v>513</v>
      </c>
      <c r="D2480" t="s">
        <v>669</v>
      </c>
      <c r="E2480" s="4">
        <v>65220.757659387258</v>
      </c>
    </row>
    <row r="2481" spans="1:5" x14ac:dyDescent="0.3">
      <c r="A2481">
        <v>1823</v>
      </c>
      <c r="B2481" t="s">
        <v>350</v>
      </c>
      <c r="C2481" t="s">
        <v>513</v>
      </c>
      <c r="D2481" t="s">
        <v>669</v>
      </c>
      <c r="E2481" s="4">
        <v>65220.757659387258</v>
      </c>
    </row>
    <row r="2482" spans="1:5" x14ac:dyDescent="0.3">
      <c r="A2482">
        <v>1823</v>
      </c>
      <c r="B2482" t="s">
        <v>350</v>
      </c>
      <c r="C2482" t="s">
        <v>513</v>
      </c>
      <c r="D2482" t="s">
        <v>669</v>
      </c>
      <c r="E2482" s="4">
        <v>65220.757659387258</v>
      </c>
    </row>
    <row r="2483" spans="1:5" x14ac:dyDescent="0.3">
      <c r="A2483">
        <v>1823</v>
      </c>
      <c r="B2483" t="s">
        <v>350</v>
      </c>
      <c r="C2483" t="s">
        <v>513</v>
      </c>
      <c r="D2483" t="s">
        <v>670</v>
      </c>
      <c r="E2483" s="4">
        <v>33471.063314934807</v>
      </c>
    </row>
    <row r="2484" spans="1:5" x14ac:dyDescent="0.3">
      <c r="A2484">
        <v>1823</v>
      </c>
      <c r="B2484" t="s">
        <v>350</v>
      </c>
      <c r="C2484" t="s">
        <v>513</v>
      </c>
      <c r="D2484" t="s">
        <v>670</v>
      </c>
      <c r="E2484" s="4">
        <v>33471.063314934807</v>
      </c>
    </row>
    <row r="2485" spans="1:5" x14ac:dyDescent="0.3">
      <c r="A2485">
        <v>1823</v>
      </c>
      <c r="B2485" t="s">
        <v>350</v>
      </c>
      <c r="C2485" t="s">
        <v>513</v>
      </c>
      <c r="D2485" t="s">
        <v>670</v>
      </c>
      <c r="E2485" s="4">
        <v>33471.063314934807</v>
      </c>
    </row>
    <row r="2486" spans="1:5" x14ac:dyDescent="0.3">
      <c r="A2486">
        <v>314</v>
      </c>
      <c r="B2486" t="s">
        <v>350</v>
      </c>
      <c r="C2486" t="s">
        <v>471</v>
      </c>
      <c r="D2486" t="s">
        <v>668</v>
      </c>
      <c r="E2486" s="4">
        <v>328438.32372047246</v>
      </c>
    </row>
    <row r="2487" spans="1:5" x14ac:dyDescent="0.3">
      <c r="A2487">
        <v>314</v>
      </c>
      <c r="B2487" t="s">
        <v>350</v>
      </c>
      <c r="C2487" t="s">
        <v>471</v>
      </c>
      <c r="D2487" t="s">
        <v>668</v>
      </c>
      <c r="E2487" s="4">
        <v>328438.32372047246</v>
      </c>
    </row>
    <row r="2488" spans="1:5" x14ac:dyDescent="0.3">
      <c r="A2488">
        <v>314</v>
      </c>
      <c r="B2488" t="s">
        <v>350</v>
      </c>
      <c r="C2488" t="s">
        <v>471</v>
      </c>
      <c r="D2488" t="s">
        <v>668</v>
      </c>
      <c r="E2488" s="4">
        <v>328438.32372047246</v>
      </c>
    </row>
    <row r="2489" spans="1:5" x14ac:dyDescent="0.3">
      <c r="A2489">
        <v>314</v>
      </c>
      <c r="B2489" t="s">
        <v>350</v>
      </c>
      <c r="C2489" t="s">
        <v>471</v>
      </c>
      <c r="D2489" t="s">
        <v>669</v>
      </c>
      <c r="E2489" s="4">
        <v>71337.18693053993</v>
      </c>
    </row>
    <row r="2490" spans="1:5" x14ac:dyDescent="0.3">
      <c r="A2490">
        <v>314</v>
      </c>
      <c r="B2490" t="s">
        <v>350</v>
      </c>
      <c r="C2490" t="s">
        <v>471</v>
      </c>
      <c r="D2490" t="s">
        <v>669</v>
      </c>
      <c r="E2490" s="4">
        <v>71337.18693053993</v>
      </c>
    </row>
    <row r="2491" spans="1:5" x14ac:dyDescent="0.3">
      <c r="A2491">
        <v>314</v>
      </c>
      <c r="B2491" t="s">
        <v>350</v>
      </c>
      <c r="C2491" t="s">
        <v>471</v>
      </c>
      <c r="D2491" t="s">
        <v>669</v>
      </c>
      <c r="E2491" s="4">
        <v>71337.18693053993</v>
      </c>
    </row>
    <row r="2492" spans="1:5" x14ac:dyDescent="0.3">
      <c r="A2492">
        <v>314</v>
      </c>
      <c r="B2492" t="s">
        <v>350</v>
      </c>
      <c r="C2492" t="s">
        <v>471</v>
      </c>
      <c r="D2492" t="s">
        <v>670</v>
      </c>
      <c r="E2492" s="4">
        <v>25853.745598987625</v>
      </c>
    </row>
    <row r="2493" spans="1:5" x14ac:dyDescent="0.3">
      <c r="A2493">
        <v>314</v>
      </c>
      <c r="B2493" t="s">
        <v>350</v>
      </c>
      <c r="C2493" t="s">
        <v>471</v>
      </c>
      <c r="D2493" t="s">
        <v>670</v>
      </c>
      <c r="E2493" s="4">
        <v>25853.745598987625</v>
      </c>
    </row>
    <row r="2494" spans="1:5" x14ac:dyDescent="0.3">
      <c r="A2494">
        <v>314</v>
      </c>
      <c r="B2494" t="s">
        <v>350</v>
      </c>
      <c r="C2494" t="s">
        <v>471</v>
      </c>
      <c r="D2494" t="s">
        <v>670</v>
      </c>
      <c r="E2494" s="4">
        <v>25853.745598987625</v>
      </c>
    </row>
    <row r="2495" spans="1:5" x14ac:dyDescent="0.3">
      <c r="A2495">
        <v>1824</v>
      </c>
      <c r="B2495" t="s">
        <v>350</v>
      </c>
      <c r="C2495" t="s">
        <v>638</v>
      </c>
      <c r="D2495" t="s">
        <v>668</v>
      </c>
      <c r="E2495" s="4">
        <v>219220.79083134726</v>
      </c>
    </row>
    <row r="2496" spans="1:5" x14ac:dyDescent="0.3">
      <c r="A2496">
        <v>1824</v>
      </c>
      <c r="B2496" t="s">
        <v>350</v>
      </c>
      <c r="C2496" t="s">
        <v>638</v>
      </c>
      <c r="D2496" t="s">
        <v>668</v>
      </c>
      <c r="E2496" s="4">
        <v>219220.79083134726</v>
      </c>
    </row>
    <row r="2497" spans="1:5" x14ac:dyDescent="0.3">
      <c r="A2497">
        <v>1824</v>
      </c>
      <c r="B2497" t="s">
        <v>350</v>
      </c>
      <c r="C2497" t="s">
        <v>638</v>
      </c>
      <c r="D2497" t="s">
        <v>668</v>
      </c>
      <c r="E2497" s="4">
        <v>219220.79083134726</v>
      </c>
    </row>
    <row r="2498" spans="1:5" x14ac:dyDescent="0.3">
      <c r="A2498">
        <v>1824</v>
      </c>
      <c r="B2498" t="s">
        <v>350</v>
      </c>
      <c r="C2498" t="s">
        <v>638</v>
      </c>
      <c r="D2498" t="s">
        <v>669</v>
      </c>
      <c r="E2498" s="4">
        <v>39553.598345717088</v>
      </c>
    </row>
    <row r="2499" spans="1:5" x14ac:dyDescent="0.3">
      <c r="A2499">
        <v>1824</v>
      </c>
      <c r="B2499" t="s">
        <v>350</v>
      </c>
      <c r="C2499" t="s">
        <v>638</v>
      </c>
      <c r="D2499" t="s">
        <v>669</v>
      </c>
      <c r="E2499" s="4">
        <v>39553.598345717088</v>
      </c>
    </row>
    <row r="2500" spans="1:5" x14ac:dyDescent="0.3">
      <c r="A2500">
        <v>1824</v>
      </c>
      <c r="B2500" t="s">
        <v>350</v>
      </c>
      <c r="C2500" t="s">
        <v>638</v>
      </c>
      <c r="D2500" t="s">
        <v>669</v>
      </c>
      <c r="E2500" s="4">
        <v>39553.598345717088</v>
      </c>
    </row>
    <row r="2501" spans="1:5" x14ac:dyDescent="0.3">
      <c r="A2501">
        <v>1824</v>
      </c>
      <c r="B2501" t="s">
        <v>350</v>
      </c>
      <c r="C2501" t="s">
        <v>638</v>
      </c>
      <c r="D2501" t="s">
        <v>670</v>
      </c>
      <c r="E2501" s="4">
        <v>82794.396537221372</v>
      </c>
    </row>
    <row r="2502" spans="1:5" x14ac:dyDescent="0.3">
      <c r="A2502">
        <v>1824</v>
      </c>
      <c r="B2502" t="s">
        <v>350</v>
      </c>
      <c r="C2502" t="s">
        <v>638</v>
      </c>
      <c r="D2502" t="s">
        <v>670</v>
      </c>
      <c r="E2502" s="4">
        <v>82794.396537221372</v>
      </c>
    </row>
    <row r="2503" spans="1:5" x14ac:dyDescent="0.3">
      <c r="A2503">
        <v>1824</v>
      </c>
      <c r="B2503" t="s">
        <v>350</v>
      </c>
      <c r="C2503" t="s">
        <v>638</v>
      </c>
      <c r="D2503" t="s">
        <v>670</v>
      </c>
      <c r="E2503" s="4">
        <v>82794.396537221372</v>
      </c>
    </row>
  </sheetData>
  <sortState xmlns:xlrd2="http://schemas.microsoft.com/office/spreadsheetml/2017/richdata2" ref="A2:E2503">
    <sortCondition ref="C1:C250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FA694BE4FB8E4E99774C1029BE74F3" ma:contentTypeVersion="15" ma:contentTypeDescription="Crie um novo documento." ma:contentTypeScope="" ma:versionID="53aadbcf8e90c9a091e292ba96f4075a">
  <xsd:schema xmlns:xsd="http://www.w3.org/2001/XMLSchema" xmlns:xs="http://www.w3.org/2001/XMLSchema" xmlns:p="http://schemas.microsoft.com/office/2006/metadata/properties" xmlns:ns2="06afad86-65f6-4c6c-a8a0-500189b025bd" xmlns:ns3="ce22d09f-f2a8-4a87-947e-058ae82b35b0" targetNamespace="http://schemas.microsoft.com/office/2006/metadata/properties" ma:root="true" ma:fieldsID="dae121f738d02e50fa5ea53cd76c443f" ns2:_="" ns3:_="">
    <xsd:import namespace="06afad86-65f6-4c6c-a8a0-500189b025bd"/>
    <xsd:import namespace="ce22d09f-f2a8-4a87-947e-058ae82b35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afad86-65f6-4c6c-a8a0-500189b02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2d09f-f2a8-4a87-947e-058ae82b35b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4901897-f2c4-452f-acad-132f4ba8fd98}" ma:internalName="TaxCatchAll" ma:showField="CatchAllData" ma:web="ce22d09f-f2a8-4a87-947e-058ae82b35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afad86-65f6-4c6c-a8a0-500189b025bd">
      <Terms xmlns="http://schemas.microsoft.com/office/infopath/2007/PartnerControls"/>
    </lcf76f155ced4ddcb4097134ff3c332f>
    <TaxCatchAll xmlns="ce22d09f-f2a8-4a87-947e-058ae82b35b0" xsi:nil="true"/>
  </documentManagement>
</p:properties>
</file>

<file path=customXml/itemProps1.xml><?xml version="1.0" encoding="utf-8"?>
<ds:datastoreItem xmlns:ds="http://schemas.openxmlformats.org/officeDocument/2006/customXml" ds:itemID="{89E53D5D-9377-48AD-9D64-066A5AA8CA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7C5A77-D96D-4AE5-B1CA-F510028FBF2E}"/>
</file>

<file path=customXml/itemProps3.xml><?xml version="1.0" encoding="utf-8"?>
<ds:datastoreItem xmlns:ds="http://schemas.openxmlformats.org/officeDocument/2006/customXml" ds:itemID="{FF97B9B9-9B76-4491-B205-87F49BEA6E26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97661b91-8de8-46fe-92c3-c1bbdbb3a9c2"/>
    <ds:schemaRef ds:uri="http://schemas.openxmlformats.org/package/2006/metadata/core-properties"/>
    <ds:schemaRef ds:uri="d7a72ff6-be9b-4ce2-a2c8-491815ca9bc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3</vt:i4>
      </vt:variant>
    </vt:vector>
  </HeadingPairs>
  <TitlesOfParts>
    <vt:vector size="10" baseType="lpstr">
      <vt:lpstr>CofTt</vt:lpstr>
      <vt:lpstr>CofTt (2)</vt:lpstr>
      <vt:lpstr>Planilha1</vt:lpstr>
      <vt:lpstr>Planilha2</vt:lpstr>
      <vt:lpstr>Planilha3</vt:lpstr>
      <vt:lpstr>bas+seccch+secpr</vt:lpstr>
      <vt:lpstr>Planilha5</vt:lpstr>
      <vt:lpstr>cfnutsiii</vt:lpstr>
      <vt:lpstr>cofmun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Hidelbrando Rodrigues</dc:creator>
  <cp:lastModifiedBy>Hidelbrando Rodrigues</cp:lastModifiedBy>
  <dcterms:created xsi:type="dcterms:W3CDTF">2022-09-30T09:03:40Z</dcterms:created>
  <dcterms:modified xsi:type="dcterms:W3CDTF">2022-11-29T01:22:34Z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0x01010030B483FDC34A9242854ACB5FED7CC73A</vt:lpwstr>
  </property>
  <property fmtid="{D5CDD505-2E9C-101B-9397-08002B2CF9AE}" pid="3" name="MediaServiceImageTags">
    <vt:lpwstr/>
  </property>
</Properties>
</file>