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l\Universidade de Aveiro\OP_POAT_MonPIICIE - Documentos\01_Bases_de_dados\2_Plataformas\Regionais\db_master\dataset\Indicadores Especificos\"/>
    </mc:Choice>
  </mc:AlternateContent>
  <xr:revisionPtr revIDLastSave="0" documentId="13_ncr:1_{46FD13ED-9E4F-4598-AEF2-FB549F308B4D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Resultado" sheetId="1" r:id="rId1"/>
    <sheet name="Realização" sheetId="2" r:id="rId2"/>
    <sheet name="A1_Equipa Multidisciplinar" sheetId="4" r:id="rId3"/>
    <sheet name="A2_Viva as Férias" sheetId="5" r:id="rId4"/>
    <sheet name="A3_Observatorio" sheetId="6" r:id="rId5"/>
    <sheet name="A4_Educação 5.0" sheetId="8" r:id="rId6"/>
    <sheet name="A5_Hora de Programar" sheetId="7" r:id="rId7"/>
    <sheet name="A6_Hora de Experimentar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" i="9" l="1"/>
  <c r="AA35" i="9"/>
  <c r="AA39" i="9" s="1"/>
  <c r="Z35" i="9"/>
  <c r="Z39" i="9" s="1"/>
  <c r="AA34" i="9"/>
  <c r="AA38" i="9" s="1"/>
  <c r="Z34" i="9"/>
  <c r="Z38" i="9" s="1"/>
  <c r="AA33" i="9"/>
  <c r="AA37" i="9" s="1"/>
  <c r="Z33" i="9"/>
  <c r="Z37" i="9" s="1"/>
  <c r="AA32" i="9"/>
  <c r="AA36" i="9" s="1"/>
  <c r="Z32" i="9"/>
  <c r="Z36" i="9" s="1"/>
  <c r="AA31" i="9"/>
  <c r="Z31" i="9"/>
  <c r="AA30" i="9"/>
  <c r="Z30" i="9"/>
  <c r="AA29" i="9"/>
  <c r="Z29" i="9"/>
  <c r="AA28" i="9"/>
  <c r="Z28" i="9"/>
  <c r="AA27" i="9"/>
  <c r="Z27" i="9"/>
  <c r="AA26" i="9"/>
  <c r="Z26" i="9"/>
  <c r="AA25" i="9"/>
  <c r="Z25" i="9"/>
  <c r="AA24" i="9"/>
  <c r="Z24" i="9"/>
  <c r="AA23" i="9"/>
  <c r="Z23" i="9"/>
  <c r="AA22" i="9"/>
  <c r="Z22" i="9"/>
  <c r="AA21" i="9"/>
  <c r="Z21" i="9"/>
  <c r="AA20" i="9"/>
  <c r="Z20" i="9"/>
  <c r="AA19" i="9"/>
  <c r="Z19" i="9"/>
  <c r="AA18" i="9"/>
  <c r="Z18" i="9"/>
  <c r="AA17" i="9"/>
  <c r="Z17" i="9"/>
  <c r="AA16" i="9"/>
  <c r="Z16" i="9"/>
  <c r="AA15" i="9"/>
  <c r="Z15" i="9"/>
  <c r="AA14" i="9"/>
  <c r="Z14" i="9"/>
  <c r="AA13" i="9"/>
  <c r="Z13" i="9"/>
  <c r="AA12" i="9"/>
  <c r="Z12" i="9"/>
  <c r="AA11" i="9"/>
  <c r="Z11" i="9"/>
  <c r="AA10" i="9"/>
  <c r="Z10" i="9"/>
  <c r="AA9" i="9"/>
  <c r="AA8" i="9"/>
  <c r="Z8" i="9"/>
  <c r="U26" i="9" l="1"/>
  <c r="T26" i="9"/>
  <c r="U27" i="9"/>
  <c r="T27" i="9"/>
  <c r="AG46" i="9"/>
  <c r="AF46" i="9"/>
  <c r="AG45" i="9"/>
  <c r="AF45" i="9"/>
  <c r="AG44" i="9"/>
  <c r="AF44" i="9"/>
  <c r="AG43" i="9"/>
  <c r="AG47" i="9" s="1"/>
  <c r="AF43" i="9"/>
  <c r="AF47" i="9" s="1"/>
  <c r="AG42" i="9"/>
  <c r="AF42" i="9"/>
  <c r="AG37" i="9"/>
  <c r="AF37" i="9"/>
  <c r="AG32" i="9"/>
  <c r="AF32" i="9"/>
  <c r="AG27" i="9"/>
  <c r="AF27" i="9"/>
  <c r="AG22" i="9"/>
  <c r="AF22" i="9"/>
  <c r="AG17" i="9"/>
  <c r="AF17" i="9"/>
  <c r="AG12" i="9"/>
  <c r="AF12" i="9"/>
  <c r="N15" i="9"/>
  <c r="M15" i="9"/>
  <c r="L15" i="9"/>
  <c r="F12" i="9"/>
  <c r="E12" i="9"/>
  <c r="D12" i="9"/>
  <c r="K45" i="7"/>
  <c r="K44" i="7"/>
  <c r="K46" i="7" s="1"/>
  <c r="K42" i="7"/>
  <c r="K41" i="7"/>
  <c r="K43" i="7" s="1"/>
  <c r="K40" i="7"/>
  <c r="K37" i="7"/>
  <c r="K34" i="7"/>
  <c r="K31" i="7"/>
  <c r="K28" i="7"/>
  <c r="K25" i="7"/>
  <c r="K22" i="7"/>
  <c r="K19" i="7"/>
  <c r="K16" i="7"/>
  <c r="K13" i="7"/>
  <c r="K10" i="7"/>
  <c r="Q11" i="7"/>
  <c r="P11" i="7"/>
  <c r="O11" i="7"/>
  <c r="F42" i="7"/>
  <c r="E42" i="7"/>
  <c r="D42" i="7"/>
  <c r="F38" i="7"/>
  <c r="E38" i="7"/>
  <c r="D38" i="7"/>
  <c r="F34" i="7"/>
  <c r="E34" i="7"/>
  <c r="D34" i="7"/>
  <c r="E30" i="7"/>
  <c r="D30" i="7"/>
  <c r="F26" i="7"/>
  <c r="E26" i="7"/>
  <c r="D26" i="7"/>
  <c r="F22" i="7"/>
  <c r="E22" i="7"/>
  <c r="D22" i="7"/>
  <c r="F18" i="7"/>
  <c r="E18" i="7"/>
  <c r="D18" i="7"/>
  <c r="F14" i="7"/>
  <c r="E14" i="7"/>
  <c r="D14" i="7"/>
  <c r="F10" i="7"/>
  <c r="F43" i="7" s="1"/>
  <c r="E10" i="7"/>
  <c r="E43" i="7" s="1"/>
  <c r="D10" i="7"/>
  <c r="D43" i="7" s="1"/>
  <c r="E102" i="8"/>
  <c r="D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AZ42" i="8"/>
  <c r="AZ44" i="8" s="1"/>
  <c r="AY42" i="8"/>
  <c r="AY44" i="8" s="1"/>
  <c r="AX42" i="8"/>
  <c r="AX44" i="8" s="1"/>
  <c r="AW42" i="8"/>
  <c r="AW44" i="8" s="1"/>
  <c r="AV42" i="8"/>
  <c r="AV44" i="8" s="1"/>
  <c r="AU42" i="8"/>
  <c r="AU44" i="8" s="1"/>
  <c r="AT42" i="8"/>
  <c r="AT44" i="8" s="1"/>
  <c r="AS42" i="8"/>
  <c r="AS44" i="8" s="1"/>
  <c r="AR42" i="8"/>
  <c r="AR44" i="8" s="1"/>
  <c r="AQ42" i="8"/>
  <c r="AQ44" i="8" s="1"/>
  <c r="AP42" i="8"/>
  <c r="AP44" i="8" s="1"/>
  <c r="AO42" i="8"/>
  <c r="AO44" i="8" s="1"/>
  <c r="AN42" i="8"/>
  <c r="AN44" i="8" s="1"/>
  <c r="AM42" i="8"/>
  <c r="AM44" i="8" s="1"/>
  <c r="AL42" i="8"/>
  <c r="AL44" i="8" s="1"/>
  <c r="AK42" i="8"/>
  <c r="AK44" i="8" s="1"/>
  <c r="AJ42" i="8"/>
  <c r="AJ44" i="8" s="1"/>
  <c r="AI42" i="8"/>
  <c r="AI44" i="8" s="1"/>
  <c r="AH42" i="8"/>
  <c r="AH44" i="8" s="1"/>
  <c r="AG42" i="8"/>
  <c r="AG44" i="8" s="1"/>
  <c r="AF42" i="8"/>
  <c r="AF44" i="8" s="1"/>
  <c r="AE42" i="8"/>
  <c r="AE44" i="8" s="1"/>
  <c r="AD42" i="8"/>
  <c r="AD44" i="8" s="1"/>
  <c r="AC42" i="8"/>
  <c r="AC44" i="8" s="1"/>
  <c r="AB42" i="8"/>
  <c r="AB44" i="8" s="1"/>
  <c r="AA42" i="8"/>
  <c r="AA44" i="8" s="1"/>
  <c r="Z42" i="8"/>
  <c r="Z44" i="8" s="1"/>
  <c r="Y42" i="8"/>
  <c r="Y44" i="8" s="1"/>
  <c r="X42" i="8"/>
  <c r="X44" i="8" s="1"/>
  <c r="W42" i="8"/>
  <c r="W44" i="8" s="1"/>
  <c r="V42" i="8"/>
  <c r="V44" i="8" s="1"/>
  <c r="U42" i="8"/>
  <c r="U44" i="8" s="1"/>
  <c r="T42" i="8"/>
  <c r="T44" i="8" s="1"/>
  <c r="S42" i="8"/>
  <c r="S44" i="8" s="1"/>
  <c r="R42" i="8"/>
  <c r="R44" i="8" s="1"/>
  <c r="Q42" i="8"/>
  <c r="Q44" i="8" s="1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K42" i="8"/>
  <c r="J42" i="8"/>
  <c r="I42" i="8"/>
  <c r="K41" i="8"/>
  <c r="K43" i="8" s="1"/>
  <c r="J41" i="8"/>
  <c r="I41" i="8"/>
  <c r="I43" i="8" s="1"/>
  <c r="K40" i="8"/>
  <c r="J40" i="8"/>
  <c r="I40" i="8"/>
  <c r="K37" i="8"/>
  <c r="J37" i="8"/>
  <c r="I37" i="8"/>
  <c r="K34" i="8"/>
  <c r="J34" i="8"/>
  <c r="I34" i="8"/>
  <c r="K31" i="8"/>
  <c r="J31" i="8"/>
  <c r="I31" i="8"/>
  <c r="K28" i="8"/>
  <c r="J28" i="8"/>
  <c r="I28" i="8"/>
  <c r="K25" i="8"/>
  <c r="J25" i="8"/>
  <c r="I25" i="8"/>
  <c r="K22" i="8"/>
  <c r="J22" i="8"/>
  <c r="I22" i="8"/>
  <c r="K19" i="8"/>
  <c r="J19" i="8"/>
  <c r="I19" i="8"/>
  <c r="K16" i="8"/>
  <c r="J16" i="8"/>
  <c r="I16" i="8"/>
  <c r="K13" i="8"/>
  <c r="J13" i="8"/>
  <c r="I13" i="8"/>
  <c r="D20" i="8"/>
  <c r="C20" i="8"/>
  <c r="R14" i="5"/>
  <c r="Q14" i="5"/>
  <c r="P14" i="5"/>
  <c r="O14" i="5"/>
  <c r="N14" i="5"/>
  <c r="I65" i="5"/>
  <c r="H11" i="2"/>
  <c r="J65" i="5"/>
  <c r="H65" i="5"/>
  <c r="G65" i="5"/>
  <c r="E64" i="5"/>
  <c r="E65" i="5" s="1"/>
  <c r="D64" i="5"/>
  <c r="D65" i="5" s="1"/>
  <c r="E59" i="5"/>
  <c r="D59" i="5"/>
  <c r="I54" i="5"/>
  <c r="E54" i="5"/>
  <c r="D54" i="5"/>
  <c r="I49" i="5"/>
  <c r="E49" i="5"/>
  <c r="D49" i="5"/>
  <c r="I43" i="5"/>
  <c r="E43" i="5"/>
  <c r="D43" i="5"/>
  <c r="I37" i="5"/>
  <c r="E37" i="5"/>
  <c r="D37" i="5"/>
  <c r="I32" i="5"/>
  <c r="E32" i="5"/>
  <c r="D32" i="5"/>
  <c r="I27" i="5"/>
  <c r="E27" i="5"/>
  <c r="D27" i="5"/>
  <c r="I22" i="5"/>
  <c r="E22" i="5"/>
  <c r="D22" i="5"/>
  <c r="I16" i="5"/>
  <c r="E16" i="5"/>
  <c r="D16" i="5"/>
  <c r="I11" i="5"/>
  <c r="E11" i="5"/>
  <c r="D11" i="5"/>
  <c r="O85" i="4"/>
  <c r="N85" i="4"/>
  <c r="M85" i="4"/>
  <c r="G124" i="4"/>
  <c r="G125" i="4" s="1"/>
  <c r="F124" i="4"/>
  <c r="F125" i="4" s="1"/>
  <c r="E124" i="4"/>
  <c r="E125" i="4" s="1"/>
  <c r="D124" i="4"/>
  <c r="D125" i="4" s="1"/>
  <c r="G120" i="4"/>
  <c r="F120" i="4"/>
  <c r="E120" i="4"/>
  <c r="D120" i="4"/>
  <c r="G114" i="4"/>
  <c r="F114" i="4"/>
  <c r="E114" i="4"/>
  <c r="D114" i="4"/>
  <c r="G110" i="4"/>
  <c r="F110" i="4"/>
  <c r="E110" i="4"/>
  <c r="D110" i="4"/>
  <c r="G106" i="4"/>
  <c r="F106" i="4"/>
  <c r="E106" i="4"/>
  <c r="D106" i="4"/>
  <c r="G102" i="4"/>
  <c r="F102" i="4"/>
  <c r="E102" i="4"/>
  <c r="D102" i="4"/>
  <c r="G98" i="4"/>
  <c r="F98" i="4"/>
  <c r="E98" i="4"/>
  <c r="D98" i="4"/>
  <c r="G93" i="4"/>
  <c r="F93" i="4"/>
  <c r="E93" i="4"/>
  <c r="D93" i="4"/>
  <c r="G88" i="4"/>
  <c r="F88" i="4"/>
  <c r="E88" i="4"/>
  <c r="D88" i="4"/>
  <c r="J76" i="4"/>
  <c r="H76" i="4"/>
  <c r="F76" i="4"/>
  <c r="J75" i="4"/>
  <c r="H75" i="4"/>
  <c r="F75" i="4"/>
  <c r="E74" i="4"/>
  <c r="J73" i="4"/>
  <c r="H73" i="4"/>
  <c r="F73" i="4"/>
  <c r="E73" i="4"/>
  <c r="J72" i="4"/>
  <c r="H72" i="4"/>
  <c r="F72" i="4"/>
  <c r="E72" i="4"/>
  <c r="J71" i="4"/>
  <c r="J70" i="4"/>
  <c r="H70" i="4"/>
  <c r="F70" i="4"/>
  <c r="E70" i="4"/>
  <c r="J69" i="4"/>
  <c r="H69" i="4"/>
  <c r="F69" i="4"/>
  <c r="E69" i="4"/>
  <c r="F17" i="4"/>
  <c r="E17" i="4"/>
  <c r="D17" i="4"/>
  <c r="W16" i="2"/>
  <c r="V16" i="2"/>
  <c r="U16" i="2"/>
  <c r="T16" i="2"/>
  <c r="R16" i="2"/>
  <c r="K16" i="2"/>
  <c r="D16" i="2"/>
  <c r="S15" i="2"/>
  <c r="Q15" i="2"/>
  <c r="P15" i="2"/>
  <c r="O15" i="2"/>
  <c r="J15" i="2"/>
  <c r="I15" i="2"/>
  <c r="H15" i="2"/>
  <c r="S14" i="2"/>
  <c r="Q14" i="2"/>
  <c r="P14" i="2"/>
  <c r="O14" i="2"/>
  <c r="J14" i="2"/>
  <c r="I14" i="2"/>
  <c r="H14" i="2"/>
  <c r="H13" i="2"/>
  <c r="S12" i="2"/>
  <c r="Q12" i="2"/>
  <c r="P12" i="2"/>
  <c r="O12" i="2"/>
  <c r="J12" i="2"/>
  <c r="I12" i="2"/>
  <c r="H12" i="2"/>
  <c r="S11" i="2"/>
  <c r="Q11" i="2"/>
  <c r="P11" i="2"/>
  <c r="O11" i="2"/>
  <c r="J11" i="2"/>
  <c r="I11" i="2"/>
  <c r="S10" i="2"/>
  <c r="Q10" i="2"/>
  <c r="P10" i="2"/>
  <c r="O10" i="2"/>
  <c r="J10" i="2"/>
  <c r="I10" i="2"/>
  <c r="H10" i="2"/>
  <c r="G10" i="2"/>
  <c r="G16" i="2" s="1"/>
  <c r="F10" i="2"/>
  <c r="F16" i="2" s="1"/>
  <c r="E10" i="2"/>
  <c r="E16" i="2" s="1"/>
  <c r="S9" i="2"/>
  <c r="Q9" i="2"/>
  <c r="P9" i="2"/>
  <c r="O9" i="2"/>
  <c r="J9" i="2"/>
  <c r="I9" i="2"/>
  <c r="H9" i="2"/>
  <c r="S8" i="2"/>
  <c r="Q8" i="2"/>
  <c r="P8" i="2"/>
  <c r="O8" i="2"/>
  <c r="J8" i="2"/>
  <c r="I8" i="2"/>
  <c r="H8" i="2"/>
  <c r="S7" i="2"/>
  <c r="Q7" i="2"/>
  <c r="P7" i="2"/>
  <c r="O7" i="2"/>
  <c r="J7" i="2"/>
  <c r="I7" i="2"/>
  <c r="H7" i="2"/>
  <c r="S6" i="2"/>
  <c r="Q6" i="2"/>
  <c r="P6" i="2"/>
  <c r="O6" i="2"/>
  <c r="J6" i="2"/>
  <c r="I6" i="2"/>
  <c r="H6" i="2"/>
  <c r="J16" i="2" l="1"/>
  <c r="S16" i="2"/>
  <c r="O16" i="2"/>
  <c r="P16" i="2"/>
  <c r="Q16" i="2"/>
  <c r="H16" i="2"/>
  <c r="I16" i="2"/>
  <c r="J43" i="8"/>
  <c r="I41" i="1"/>
  <c r="T44" i="1"/>
  <c r="T43" i="1"/>
  <c r="I44" i="1" l="1"/>
  <c r="I43" i="1"/>
  <c r="I42" i="1"/>
</calcChain>
</file>

<file path=xl/sharedStrings.xml><?xml version="1.0" encoding="utf-8"?>
<sst xmlns="http://schemas.openxmlformats.org/spreadsheetml/2006/main" count="1054" uniqueCount="256">
  <si>
    <t>Taxa de retenção e desistência</t>
  </si>
  <si>
    <t>2015/16</t>
  </si>
  <si>
    <t>2016/17</t>
  </si>
  <si>
    <t>2017/18</t>
  </si>
  <si>
    <t>2018/19</t>
  </si>
  <si>
    <t>2019/20</t>
  </si>
  <si>
    <t>2020/21</t>
  </si>
  <si>
    <t>Santa Maria da Feira</t>
  </si>
  <si>
    <t>AE António Alves de Amorim</t>
  </si>
  <si>
    <t>1.º CEB</t>
  </si>
  <si>
    <t>2.º CEB</t>
  </si>
  <si>
    <t>3.º CEB</t>
  </si>
  <si>
    <t>Secundário</t>
  </si>
  <si>
    <t>*</t>
  </si>
  <si>
    <t>AE de Argoncilhe</t>
  </si>
  <si>
    <t>AE de Arrifana</t>
  </si>
  <si>
    <t>AE de Canedo</t>
  </si>
  <si>
    <t>AE de Corga do Lobão</t>
  </si>
  <si>
    <t>AE Fernando Pessoa</t>
  </si>
  <si>
    <t>AE de Santa Maria da Feira</t>
  </si>
  <si>
    <t>AE Coelho e Castro</t>
  </si>
  <si>
    <t xml:space="preserve">AE de Paços de Brandão </t>
  </si>
  <si>
    <t>CE</t>
  </si>
  <si>
    <t>Taxa de alunos nos 1º, 2º e 3º Ciclos e Secundário com níveis negativos (a pelo menos uma disciplina) dos anos curriculares abrangidos (%)</t>
  </si>
  <si>
    <t>Alunos envolvidos nas atividades de combate ao insucesso escolar, por nível de educação (EPE, EB, ES)</t>
  </si>
  <si>
    <t>Equipa Multidisciplinar</t>
  </si>
  <si>
    <t>Viva as Férias</t>
  </si>
  <si>
    <t>Observatório de Monitorização e Apoio ao Sucesso Escolar</t>
  </si>
  <si>
    <t>Educação 5.0</t>
  </si>
  <si>
    <t>Hora de Programar</t>
  </si>
  <si>
    <t>Hora de Experimentar</t>
  </si>
  <si>
    <t>2021/22</t>
  </si>
  <si>
    <t>EB</t>
  </si>
  <si>
    <t>ES</t>
  </si>
  <si>
    <t>Não realizado</t>
  </si>
  <si>
    <t>Total</t>
  </si>
  <si>
    <t xml:space="preserve">Outras entidades envolvidas na ação (n.º) </t>
  </si>
  <si>
    <t>REDES DE AGENTES E GOVERNAÇÃO</t>
  </si>
  <si>
    <t>Parceiros envolvidos (n.º)</t>
  </si>
  <si>
    <t>Parceiros envolvidos (designação)</t>
  </si>
  <si>
    <t>. Agrupamento de Centros de Saúde Entre Douro e Vouga
. ALPE - Agência Local em Prol do Emprego
. Rosto Solidário
. Choupos COOP
. Termas S. Jorge
. Teatro Quadrilha
. Marionetas da Feira
. Instituto Pe. António Vieira
. BCN - Ballet Contemporâneo do Norte
. CIRAC 
. Gabinete da Juventude da Câmara Municipal de Santa Maria da Feira
. Teatro Em Caixa
. Espaço Trevo
. Força Aérea 
. Centro de Saúde
. Museu do Papel
. DAO (Associação)
. graffiter NEK</t>
  </si>
  <si>
    <t>FAPFEIRA</t>
  </si>
  <si>
    <t>Edubox</t>
  </si>
  <si>
    <t>. Lusoinfo
. Centro de Formação de Professores Terras de Santa Maria 
. Escola Superior de Educação Paula Frassinetti</t>
  </si>
  <si>
    <t>Professores contratados pela empresa  Edu.Tech contratada pelo Município</t>
  </si>
  <si>
    <t>Semear talentos</t>
  </si>
  <si>
    <t>Alunos participantes (n.º)</t>
  </si>
  <si>
    <t>Total AE</t>
  </si>
  <si>
    <t>Ens Sec</t>
  </si>
  <si>
    <t>2º CEB</t>
  </si>
  <si>
    <t>3º  CEB</t>
  </si>
  <si>
    <t>Páscoa 2019</t>
  </si>
  <si>
    <t>Verão 2019</t>
  </si>
  <si>
    <t>Natal 2019</t>
  </si>
  <si>
    <t>Verão 2020</t>
  </si>
  <si>
    <t>Natal 2020</t>
  </si>
  <si>
    <t>Verão 2021</t>
  </si>
  <si>
    <t>Natal 2021</t>
  </si>
  <si>
    <t xml:space="preserve">Tablets atribuídos a cada escola (n.º) </t>
  </si>
  <si>
    <r>
      <t xml:space="preserve">Rácio do número de alunos por </t>
    </r>
    <r>
      <rPr>
        <b/>
        <i/>
        <sz val="10"/>
        <color theme="1"/>
        <rFont val="Calibri"/>
        <family val="2"/>
        <scheme val="minor"/>
      </rPr>
      <t>tablet</t>
    </r>
    <r>
      <rPr>
        <b/>
        <sz val="10"/>
        <color theme="1"/>
        <rFont val="Calibri"/>
        <family val="2"/>
        <scheme val="minor"/>
      </rPr>
      <t xml:space="preserve">, </t>
    </r>
    <r>
      <rPr>
        <b/>
        <sz val="10"/>
        <color rgb="FFFF0000"/>
        <rFont val="Calibri"/>
        <family val="2"/>
        <scheme val="minor"/>
      </rPr>
      <t>no ano letivo da distribuição</t>
    </r>
    <r>
      <rPr>
        <b/>
        <sz val="10"/>
        <color theme="1"/>
        <rFont val="Calibri"/>
        <family val="2"/>
        <scheme val="minor"/>
      </rPr>
      <t/>
    </r>
  </si>
  <si>
    <t>EB de Aldeia Nova</t>
  </si>
  <si>
    <t>EB de Casalmeão</t>
  </si>
  <si>
    <t>EB Dr. Sérgio Ribeiro, Lourosa</t>
  </si>
  <si>
    <t>EB de Prime</t>
  </si>
  <si>
    <t>EB de Sobral</t>
  </si>
  <si>
    <t>EB de Vergada</t>
  </si>
  <si>
    <t>EB de Fonte Seca</t>
  </si>
  <si>
    <t>EB de Aldriz</t>
  </si>
  <si>
    <t>EB n.º 2 de Carvalhal</t>
  </si>
  <si>
    <t xml:space="preserve">EB de São Domingos </t>
  </si>
  <si>
    <t>EB de Pousadela de Baixo</t>
  </si>
  <si>
    <t>EB de Souto</t>
  </si>
  <si>
    <t>EB de Arraial</t>
  </si>
  <si>
    <t>EB de Bairro</t>
  </si>
  <si>
    <t>EB de Outeiro</t>
  </si>
  <si>
    <t>EB de Igreja, Escapães</t>
  </si>
  <si>
    <t>EB de Igreja, Milheirós de Poiares</t>
  </si>
  <si>
    <t>EB de Igreja, Romariz</t>
  </si>
  <si>
    <t>EB de Cimo de Aldeia - Pigeiros</t>
  </si>
  <si>
    <t>EB de Presinha</t>
  </si>
  <si>
    <t>EB de Canedo</t>
  </si>
  <si>
    <t>EB de Póvoa</t>
  </si>
  <si>
    <t>EB de Beira, Gião</t>
  </si>
  <si>
    <t>EB de Igreja, Lobão</t>
  </si>
  <si>
    <t>EB de Louredo</t>
  </si>
  <si>
    <t>EB de Mieiro</t>
  </si>
  <si>
    <t>EB de Outeiro, Travanca</t>
  </si>
  <si>
    <t>EB de Espargo</t>
  </si>
  <si>
    <t>EB de Milheirós</t>
  </si>
  <si>
    <t>EB n.º 1 de Santa Maria da Feira</t>
  </si>
  <si>
    <t>EB n.º 2 de Santa Maria da Feira</t>
  </si>
  <si>
    <t>EB de Mosteirô</t>
  </si>
  <si>
    <t>EB de Valrico</t>
  </si>
  <si>
    <t>EB de Farinheiro - Fornos</t>
  </si>
  <si>
    <t>EB de Ribeiro - Fornos</t>
  </si>
  <si>
    <t>EB de São João de Ver</t>
  </si>
  <si>
    <t>EB de Souto Redondo</t>
  </si>
  <si>
    <t>EB de Cavaco</t>
  </si>
  <si>
    <t>EB de Aldeia, Sanfins</t>
  </si>
  <si>
    <t>EB de Avenida, Chousa de Baixo</t>
  </si>
  <si>
    <t>EB de Chão do Rio, Fiães</t>
  </si>
  <si>
    <t>EB n.º 2 de Vendas Novas</t>
  </si>
  <si>
    <t>EB de Caldelas, Caldas de São Jorge</t>
  </si>
  <si>
    <t>EB de Igreja de São Paio de Oleiros</t>
  </si>
  <si>
    <t>EB de Igreja, Paços de Brandão</t>
  </si>
  <si>
    <t>EB de Póvoa, Paços de Brandão</t>
  </si>
  <si>
    <t>EB de Outeiro, Rio Meão</t>
  </si>
  <si>
    <t>EB de Santo António, Rio Meão</t>
  </si>
  <si>
    <t>EB n.º 1 de Santa Maria de Lamas</t>
  </si>
  <si>
    <t>EB n.º 3 de Santa Maria de Lamas</t>
  </si>
  <si>
    <t>3º CEB</t>
  </si>
  <si>
    <t>Alimentação e nutrição</t>
  </si>
  <si>
    <t>Geologia</t>
  </si>
  <si>
    <t>Zoologia</t>
  </si>
  <si>
    <t>Química</t>
  </si>
  <si>
    <t>Física</t>
  </si>
  <si>
    <t>Botânica</t>
  </si>
  <si>
    <t>Saúde e anatomia</t>
  </si>
  <si>
    <t>Área temática das atividades realizadas (n.º)</t>
  </si>
  <si>
    <t>Equipa UA</t>
  </si>
  <si>
    <t>Acessos à plataforma Edufeira (nº), por agrupamento e perfil</t>
  </si>
  <si>
    <t xml:space="preserve">Alunos </t>
  </si>
  <si>
    <t>EE</t>
  </si>
  <si>
    <t>Sem escola (Transferidos)</t>
  </si>
  <si>
    <t>Cursos prof.</t>
  </si>
  <si>
    <t>Acompanhamento de alunos com medidas adicionais na EB Corga de Lobão</t>
  </si>
  <si>
    <t>Ano de escolaridade</t>
  </si>
  <si>
    <t>5.º ano</t>
  </si>
  <si>
    <t xml:space="preserve">6.º ano </t>
  </si>
  <si>
    <t>7.º ano</t>
  </si>
  <si>
    <t xml:space="preserve">8.º ano </t>
  </si>
  <si>
    <t xml:space="preserve">9.º ano </t>
  </si>
  <si>
    <t>Avaliação de desempenho dos alunos participantes em 2020/21</t>
  </si>
  <si>
    <t>Diagnóstico</t>
  </si>
  <si>
    <t>1.º Período</t>
  </si>
  <si>
    <t>2.º Período</t>
  </si>
  <si>
    <t>3.º Período</t>
  </si>
  <si>
    <t>Aluno 1</t>
  </si>
  <si>
    <t>Participação nas tarefas propostas</t>
  </si>
  <si>
    <t>Empenho e realização das tarefas propostas</t>
  </si>
  <si>
    <t>Aquisição e aplicação dos conhecimentos</t>
  </si>
  <si>
    <t>NO</t>
  </si>
  <si>
    <t>Comportamento</t>
  </si>
  <si>
    <t>Relação com os pares e trabalho em equipa</t>
  </si>
  <si>
    <t>Motivação</t>
  </si>
  <si>
    <t xml:space="preserve">Assiduidade </t>
  </si>
  <si>
    <t>Pontualidade</t>
  </si>
  <si>
    <t>Aluno 2</t>
  </si>
  <si>
    <t>Aluno 3</t>
  </si>
  <si>
    <t>Aluno 4</t>
  </si>
  <si>
    <t>Aluno 5</t>
  </si>
  <si>
    <t>Aluno 6</t>
  </si>
  <si>
    <t>(Não está preenchido)</t>
  </si>
  <si>
    <t>Média global</t>
  </si>
  <si>
    <t>Perfil</t>
  </si>
  <si>
    <r>
      <t xml:space="preserve">Alunos participantes em competições nacionais e internacionais na área da Programação (e.g. INCoDe)
</t>
    </r>
    <r>
      <rPr>
        <sz val="9"/>
        <color theme="1"/>
        <rFont val="Calibri"/>
        <family val="2"/>
        <scheme val="minor"/>
      </rPr>
      <t>N.º de alunos e identificação das competições</t>
    </r>
  </si>
  <si>
    <t>-</t>
  </si>
  <si>
    <t>António Alves de Amorim</t>
  </si>
  <si>
    <t>Não informado</t>
  </si>
  <si>
    <t>INDICADORES DAS ATIVIDADES</t>
  </si>
  <si>
    <t>Sessões presenciais realizadas na escola (n.º)</t>
  </si>
  <si>
    <t>Atividades realizadas com os alunos fora da escola (n.º)</t>
  </si>
  <si>
    <t>Sessões síncronas e assíncronas (n.º)</t>
  </si>
  <si>
    <t>Sec</t>
  </si>
  <si>
    <t>Instituições Privadas Independentes do Estado</t>
  </si>
  <si>
    <t>Escolas Fora do Munícipio</t>
  </si>
  <si>
    <t>JM: Neste ano apenas contabilizei os participantes do deafia-te.</t>
  </si>
  <si>
    <t xml:space="preserve">JM: Não está incluído os dados das Instituições Privadas Independentes do Estado e das Escolas Fora do Munícipio  </t>
  </si>
  <si>
    <t>JM: Os Dados Natal 2019 estão adicionados apenas ao total pois não temos a desagregação.</t>
  </si>
  <si>
    <t>Notas</t>
  </si>
  <si>
    <t>% positivas</t>
  </si>
  <si>
    <t>% negativas</t>
  </si>
  <si>
    <t>Média</t>
  </si>
  <si>
    <t xml:space="preserve">Nível de aproveitamento final dos alunos do 3.º ano na disciplina de Estudo do Meio (média)
</t>
  </si>
  <si>
    <t>AG</t>
  </si>
  <si>
    <t>Competições</t>
  </si>
  <si>
    <t>Ciclos</t>
  </si>
  <si>
    <t>Scratch</t>
  </si>
  <si>
    <t>Robooeste</t>
  </si>
  <si>
    <t xml:space="preserve">Total </t>
  </si>
  <si>
    <t>Nº de aluno 1º CEB</t>
  </si>
  <si>
    <t>JM: Informação sobre a ação</t>
  </si>
  <si>
    <t>. Dentro de cada um dos projetos existem várias atividades e iniciativas.</t>
  </si>
  <si>
    <t>. Esta ação tem 2 projetos: Acompanhamento de alunos com medidas adicionais na EB Corga de Lobão e o Desafia-te.</t>
  </si>
  <si>
    <t>. A ação Equipa Multidisciplinar tem como objetivo presta apoio a crianças e alunos que revelem maiores dificuldades de aprendizagem associadas a questões de risco social, risco de abandono escolar e/ou comportamentos de risco e suas famílias, bem como proporcionar o acesso a oportunidades de desenvolvimento pessoal.</t>
  </si>
  <si>
    <t xml:space="preserve">. A ação Viva as Férias é dividida em 7 programas chamados Programa Vives e são realizados nas férias escolares, isto é, Páscoa, Verão e Natal. </t>
  </si>
  <si>
    <t xml:space="preserve">. Basicamente, estes prgramas são campos de férias onde são realizadas diversas atividades para o desenvolvimento de competências individuais, de criatividade e de sociabilidade dos alunos. </t>
  </si>
  <si>
    <t xml:space="preserve">. Não temos ainda muita informação sobre esta ação </t>
  </si>
  <si>
    <t>. O Observatório de Monitorização e Apoio ao Sucesso Escolar é uma plataforma para acompanhar e aprofundar as políticas educativas implementadas no Município e divulgar, a nível municipal, o trabalho desenvolvido no setor da educação.</t>
  </si>
  <si>
    <t>. A Educação 5.0 é divida em 3 projetos: Plataforma digital (EDUFEIRA - EDUCAÇÃO 5.0 ), Aquisição de tablets para equipar as 55 escolas do 1.º CEB  e Ações de capacitação (Envolve workshops e debates)</t>
  </si>
  <si>
    <t>. No projeto da criação da Plataforma digital está inserida a concurso Olímpiadas do Património, uma vez que foi realizado na plataforma. Este concurso foi apenas para os alunos de 3º e 4º ano.</t>
  </si>
  <si>
    <t>. Sobre a aquisição de tablets, tivemos acesso ao nº de tablets (que varia entre 15 tablets ou 26, dependendo do nº de alunos de cada escola) que cada escola teve direito e fez-se o rácio.</t>
  </si>
  <si>
    <t>. Não conseguimos obter o nº de participantes nas ações de capacitação.</t>
  </si>
  <si>
    <t>Plataforma digital e tablets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</si>
  <si>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</si>
  <si>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</si>
  <si>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</si>
  <si>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</si>
  <si>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</si>
  <si>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</si>
  <si>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</si>
  <si>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</si>
  <si>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</si>
  <si>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</si>
  <si>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</si>
  <si>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</si>
  <si>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. A Hora de Programar tem como objetivo promover a aprendizagem em programação e em simultânea consolidar aprendizagens de forma efetiva com outras áreas disciplinares como matemática, leitura e ciência. Concretizou-se através de sessões quinzenais.</t>
  </si>
  <si>
    <t>. A Hora de Experimentar concretizou através de ssesões quinzenais nas escolas onde os alunos fazem experiências relacionadas com fenómenos da natureza com a “técnica” das ciências.</t>
  </si>
  <si>
    <t>. No âmbito desta ação, realizaram-se várias atividades, como por exemplo a atividade "Desenha o teu cenário" (a descrição das atividades encontra-se no excel Analise_Feira_v1_Original).</t>
  </si>
  <si>
    <t>. No âmbito desta ação, realizaram-se várias atividades, como por exemplo a atividade " Criar um íman" (a descrição das atividades encontra-se no excel Analise_Feira_v1_Original).</t>
  </si>
  <si>
    <t>. No excel Analise_Feira_v1_Original estão mais detalhes sobre todas as ações</t>
  </si>
  <si>
    <t>(Não foi avaliado)</t>
  </si>
  <si>
    <t>JM: Estão incluídos os alunos que participaram no Scratch e no Robooeste.</t>
  </si>
  <si>
    <t> </t>
  </si>
  <si>
    <t>Sessões realizadas (n.º)</t>
  </si>
  <si>
    <t>Ações de sensibilização e capacitação e/ou workshops (n.º)</t>
  </si>
  <si>
    <t>Atividades individuais e de grupo</t>
  </si>
  <si>
    <t>Atividades individuais</t>
  </si>
  <si>
    <t>Atividades de grupo</t>
  </si>
  <si>
    <t>Área temática das atividades</t>
  </si>
  <si>
    <t>Desporto</t>
  </si>
  <si>
    <t>Cultura</t>
  </si>
  <si>
    <t>Cidadania</t>
  </si>
  <si>
    <t>Cinema</t>
  </si>
  <si>
    <t>JM: Não conseguimos obter dados dos participantes nas ações de capacitações por isso só estão aqui os dados dos participantes nas Olímpíadas da Cidadania e do Património e os alunos da distribuição dos tablets.</t>
  </si>
  <si>
    <t>JM: Apenas estão aqui os alunos de cada agrupamento relacionado com a distribuição de tablets (aquisição dos tablets em nov/dez 2018)</t>
  </si>
  <si>
    <t>Atividades realizadas (n.º)</t>
  </si>
  <si>
    <t>Temática das atividades realizadas (n.º)*</t>
  </si>
  <si>
    <t>Expressão Plástica</t>
  </si>
  <si>
    <t>Outras</t>
  </si>
  <si>
    <t>2019/2020</t>
  </si>
  <si>
    <t>Computação e modularização</t>
  </si>
  <si>
    <t>Uso de software informático</t>
  </si>
  <si>
    <t>Jogos</t>
  </si>
  <si>
    <r>
      <t>Área temática das atividades realizadas</t>
    </r>
    <r>
      <rPr>
        <sz val="10"/>
        <color theme="1"/>
        <rFont val="Calibri"/>
        <family val="2"/>
        <scheme val="minor"/>
      </rPr>
      <t xml:space="preserve"> (n.º)</t>
    </r>
  </si>
  <si>
    <t>JM: Para o dasboard esta informação tem de ser tratada. Ver proposta em PPT à parte</t>
  </si>
  <si>
    <t>Criar uma ligação entre estes dados, nos dashboards</t>
  </si>
  <si>
    <t>Desafia-TE</t>
  </si>
  <si>
    <t>Conteúdos em cada um das dimensões da plataforma EDUFEIRA (n.º)* -  à data de 7 de março de 2022</t>
  </si>
  <si>
    <t xml:space="preserve">Património </t>
  </si>
  <si>
    <t>Apoio ao Estudo</t>
  </si>
  <si>
    <t xml:space="preserve">Atividades em familia </t>
  </si>
  <si>
    <t>Desafios</t>
  </si>
  <si>
    <t>JM: Para o dashboard utilizar a média devido a questões de privacidade. Fiz um PP com exemplos para fazer o dashboard</t>
  </si>
  <si>
    <t>JM: Fiz um PP com exemplos para fazer o dashboard deste indicador</t>
  </si>
  <si>
    <t>JM: A ação de Observatório não está neste primeiro quadro porque não obtivemos informação sobre os alunos envolvidos nesta ação</t>
  </si>
  <si>
    <t>INDICADORES DOS PARTICIPANTES</t>
  </si>
  <si>
    <t>Alunos participantes nas Olimpíadas da cidadania e do Património (n.º)</t>
  </si>
  <si>
    <t>EB de Badoucos</t>
  </si>
  <si>
    <t>Nível de aproveitamento final dos alunos do 3.º ano na disciplina de Estudo do Meio (nº absoluto de alunos por nível de classificação)</t>
  </si>
  <si>
    <t xml:space="preserve">Muito bom </t>
  </si>
  <si>
    <t xml:space="preserve">Bom </t>
  </si>
  <si>
    <t>Suficiente</t>
  </si>
  <si>
    <t>Insuficiente</t>
  </si>
  <si>
    <t>Nível de aproveitamento final dos alunos do 3.º ano na disciplina de Estudo do Meio ( % de alunos por nível de classificação)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</si>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</sst>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7030A0"/>
      <name val="Calibri"/>
      <family val="2"/>
      <scheme val="minor"/>
    </font>
    <font>
      <sz val="10"/>
      <color rgb="FF000000"/>
      <name val="Calibri"/>
    </font>
    <font>
      <sz val="1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D1F0"/>
        <bgColor indexed="64"/>
      </patternFill>
    </fill>
    <fill>
      <patternFill patternType="solid">
        <fgColor rgb="FFFFE1F5"/>
        <bgColor indexed="64"/>
      </patternFill>
    </fill>
    <fill>
      <patternFill patternType="solid">
        <fgColor rgb="FFDEBC9A"/>
        <bgColor indexed="64"/>
      </patternFill>
    </fill>
    <fill>
      <patternFill patternType="solid">
        <fgColor rgb="FFEFDE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CDFFE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4F0DC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  <bgColor indexed="64"/>
      </patternFill>
    </fill>
  </fills>
  <borders count="10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2" tint="-0.499984740745262"/>
      </top>
      <bottom/>
      <diagonal/>
    </border>
    <border>
      <left/>
      <right style="thin">
        <color theme="0"/>
      </right>
      <top style="medium">
        <color theme="2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2" tint="-0.499984740745262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/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/>
      <diagonal/>
    </border>
    <border>
      <left style="thin">
        <color theme="0" tint="-0.14996795556505021"/>
      </left>
      <right/>
      <top style="thin">
        <color theme="0"/>
      </top>
      <bottom/>
      <diagonal/>
    </border>
    <border>
      <left style="thin">
        <color theme="0" tint="-0.14996795556505021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67955565050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/>
      <diagonal/>
    </border>
    <border>
      <left style="thin">
        <color theme="0"/>
      </left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/>
      </right>
      <top/>
      <bottom style="thin">
        <color theme="0" tint="-0.14996795556505021"/>
      </bottom>
      <diagonal/>
    </border>
    <border>
      <left style="thin">
        <color theme="0"/>
      </left>
      <right/>
      <top/>
      <bottom style="thin">
        <color theme="0" tint="-0.14996795556505021"/>
      </bottom>
      <diagonal/>
    </border>
    <border>
      <left style="thin">
        <color theme="0"/>
      </left>
      <right/>
      <top/>
      <bottom style="thin">
        <color theme="6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0"/>
      </left>
      <right style="thin">
        <color theme="4" tint="-0.249977111117893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0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/>
      <right style="thin">
        <color theme="4"/>
      </right>
      <top/>
      <bottom style="thin">
        <color theme="0"/>
      </bottom>
      <diagonal/>
    </border>
    <border>
      <left/>
      <right style="thin">
        <color theme="4"/>
      </right>
      <top style="thin">
        <color theme="0"/>
      </top>
      <bottom/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  <border>
      <left/>
      <right style="thin">
        <color theme="4"/>
      </right>
      <top style="thin">
        <color theme="0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rgb="FF7030A0"/>
      </left>
      <right style="thin">
        <color theme="0"/>
      </right>
      <top style="medium">
        <color rgb="FF7030A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7030A0"/>
      </top>
      <bottom style="thin">
        <color theme="0"/>
      </bottom>
      <diagonal/>
    </border>
    <border>
      <left style="medium">
        <color rgb="FF7030A0"/>
      </left>
      <right style="thin">
        <color theme="0"/>
      </right>
      <top style="thin">
        <color theme="0"/>
      </top>
      <bottom/>
      <diagonal/>
    </border>
    <border>
      <left style="medium">
        <color rgb="FF7030A0"/>
      </left>
      <right style="thin">
        <color theme="0"/>
      </right>
      <top/>
      <bottom style="thin">
        <color theme="0"/>
      </bottom>
      <diagonal/>
    </border>
    <border>
      <left style="medium">
        <color rgb="FF7030A0"/>
      </left>
      <right style="thin">
        <color theme="0"/>
      </right>
      <top style="thin">
        <color theme="0"/>
      </top>
      <bottom style="medium">
        <color rgb="FF7030A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7030A0"/>
      </bottom>
      <diagonal/>
    </border>
    <border>
      <left style="medium">
        <color rgb="FF7030A0"/>
      </left>
      <right/>
      <top/>
      <bottom/>
      <diagonal/>
    </border>
    <border>
      <left/>
      <right style="thin">
        <color theme="0"/>
      </right>
      <top style="medium">
        <color rgb="FF7030A0"/>
      </top>
      <bottom style="thin">
        <color theme="0"/>
      </bottom>
      <diagonal/>
    </border>
    <border>
      <left style="thin">
        <color theme="0"/>
      </left>
      <right style="thin">
        <color rgb="FF7030A0"/>
      </right>
      <top style="medium">
        <color rgb="FF7030A0"/>
      </top>
      <bottom style="thin">
        <color theme="0"/>
      </bottom>
      <diagonal/>
    </border>
    <border>
      <left style="thin">
        <color theme="0"/>
      </left>
      <right style="thin">
        <color rgb="FF7030A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rgb="FFFFFFFF"/>
      </bottom>
      <diagonal/>
    </border>
    <border>
      <left/>
      <right/>
      <top style="thin">
        <color theme="0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theme="0"/>
      </right>
      <top/>
      <bottom style="thin">
        <color rgb="FFF2F2F2"/>
      </bottom>
      <diagonal/>
    </border>
    <border>
      <left style="thin">
        <color theme="0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theme="0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E7E6E6"/>
      </left>
      <right/>
      <top/>
      <bottom style="thin">
        <color rgb="FFF2F2F2"/>
      </bottom>
      <diagonal/>
    </border>
    <border>
      <left style="thin">
        <color rgb="FFFFFFFF"/>
      </left>
      <right style="thin">
        <color rgb="FFFFFFFF"/>
      </right>
      <top/>
      <bottom style="thin">
        <color rgb="FFF2F2F2"/>
      </bottom>
      <diagonal/>
    </border>
    <border>
      <left/>
      <right style="thin">
        <color rgb="FFFFFFFF"/>
      </right>
      <top/>
      <bottom/>
      <diagonal/>
    </border>
    <border>
      <left/>
      <right/>
      <top style="medium">
        <color rgb="FF7030A0"/>
      </top>
      <bottom style="thin">
        <color theme="0"/>
      </bottom>
      <diagonal/>
    </border>
    <border>
      <left style="thin">
        <color theme="0"/>
      </left>
      <right/>
      <top style="medium">
        <color rgb="FF7030A0"/>
      </top>
      <bottom style="thin">
        <color theme="0"/>
      </bottom>
      <diagonal/>
    </border>
    <border>
      <left/>
      <right style="medium">
        <color rgb="FF7030A0"/>
      </right>
      <top style="medium">
        <color rgb="FF7030A0"/>
      </top>
      <bottom style="thin">
        <color theme="0"/>
      </bottom>
      <diagonal/>
    </border>
    <border>
      <left style="thin">
        <color theme="0"/>
      </left>
      <right style="thin">
        <color rgb="FF7030A0"/>
      </right>
      <top style="thin">
        <color theme="0"/>
      </top>
      <bottom/>
      <diagonal/>
    </border>
    <border>
      <left/>
      <right style="medium">
        <color rgb="FF7030A0"/>
      </right>
      <top style="thin">
        <color theme="0"/>
      </top>
      <bottom/>
      <diagonal/>
    </border>
    <border>
      <left/>
      <right style="medium">
        <color rgb="FF7030A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7030A0"/>
      </right>
      <top/>
      <bottom style="thin">
        <color theme="0"/>
      </bottom>
      <diagonal/>
    </border>
    <border>
      <left style="thin">
        <color theme="0"/>
      </left>
      <right style="thin">
        <color rgb="FF7030A0"/>
      </right>
      <top/>
      <bottom style="medium">
        <color rgb="FF7030A0"/>
      </bottom>
      <diagonal/>
    </border>
    <border>
      <left/>
      <right/>
      <top style="thin">
        <color theme="0"/>
      </top>
      <bottom style="medium">
        <color rgb="FF7030A0"/>
      </bottom>
      <diagonal/>
    </border>
    <border>
      <left style="thin">
        <color theme="0"/>
      </left>
      <right/>
      <top style="thin">
        <color theme="0"/>
      </top>
      <bottom style="medium">
        <color rgb="FF7030A0"/>
      </bottom>
      <diagonal/>
    </border>
    <border>
      <left/>
      <right style="medium">
        <color rgb="FF7030A0"/>
      </right>
      <top style="thin">
        <color theme="0"/>
      </top>
      <bottom style="medium">
        <color rgb="FF7030A0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0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7">
    <xf numFmtId="0" fontId="0" fillId="0" borderId="0" xfId="0"/>
    <xf numFmtId="0" fontId="4" fillId="2" borderId="4" xfId="0" applyFont="1" applyFill="1" applyBorder="1"/>
    <xf numFmtId="0" fontId="4" fillId="2" borderId="0" xfId="0" applyFont="1" applyFill="1"/>
    <xf numFmtId="0" fontId="4" fillId="0" borderId="4" xfId="0" applyFont="1" applyBorder="1"/>
    <xf numFmtId="0" fontId="4" fillId="0" borderId="0" xfId="0" applyFont="1"/>
    <xf numFmtId="0" fontId="4" fillId="2" borderId="2" xfId="0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/>
    <xf numFmtId="0" fontId="4" fillId="2" borderId="1" xfId="0" applyFont="1" applyFill="1" applyBorder="1"/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/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9" borderId="4" xfId="0" applyFont="1" applyFill="1" applyBorder="1"/>
    <xf numFmtId="0" fontId="4" fillId="9" borderId="4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1" borderId="4" xfId="0" applyFont="1" applyFill="1" applyBorder="1"/>
    <xf numFmtId="0" fontId="4" fillId="11" borderId="4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3" borderId="4" xfId="0" applyFont="1" applyFill="1" applyBorder="1"/>
    <xf numFmtId="0" fontId="4" fillId="13" borderId="4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5" borderId="4" xfId="0" applyFont="1" applyFill="1" applyBorder="1"/>
    <xf numFmtId="0" fontId="4" fillId="15" borderId="4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7" borderId="4" xfId="0" applyFont="1" applyFill="1" applyBorder="1"/>
    <xf numFmtId="0" fontId="4" fillId="17" borderId="4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9" borderId="4" xfId="0" applyFont="1" applyFill="1" applyBorder="1"/>
    <xf numFmtId="0" fontId="4" fillId="19" borderId="4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4" fillId="21" borderId="4" xfId="0" applyFont="1" applyFill="1" applyBorder="1"/>
    <xf numFmtId="0" fontId="4" fillId="21" borderId="4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2" borderId="0" xfId="0" applyFont="1" applyFill="1" applyAlignment="1">
      <alignment vertical="center"/>
    </xf>
    <xf numFmtId="0" fontId="5" fillId="2" borderId="15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/>
    </xf>
    <xf numFmtId="0" fontId="4" fillId="2" borderId="6" xfId="0" applyFont="1" applyFill="1" applyBorder="1"/>
    <xf numFmtId="0" fontId="4" fillId="2" borderId="18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3" borderId="18" xfId="0" applyFont="1" applyFill="1" applyBorder="1"/>
    <xf numFmtId="0" fontId="5" fillId="2" borderId="19" xfId="0" applyFont="1" applyFill="1" applyBorder="1" applyAlignment="1">
      <alignment horizontal="center" wrapText="1"/>
    </xf>
    <xf numFmtId="0" fontId="4" fillId="3" borderId="0" xfId="0" applyFont="1" applyFill="1" applyBorder="1"/>
    <xf numFmtId="0" fontId="3" fillId="2" borderId="2" xfId="0" applyFont="1" applyFill="1" applyBorder="1"/>
    <xf numFmtId="0" fontId="5" fillId="2" borderId="8" xfId="0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top" wrapText="1"/>
    </xf>
    <xf numFmtId="0" fontId="7" fillId="2" borderId="4" xfId="0" applyFont="1" applyFill="1" applyBorder="1" applyAlignment="1">
      <alignment horizontal="center" wrapText="1"/>
    </xf>
    <xf numFmtId="0" fontId="4" fillId="0" borderId="7" xfId="0" applyFont="1" applyBorder="1"/>
    <xf numFmtId="0" fontId="4" fillId="5" borderId="1" xfId="0" applyFont="1" applyFill="1" applyBorder="1"/>
    <xf numFmtId="0" fontId="4" fillId="7" borderId="1" xfId="0" applyFont="1" applyFill="1" applyBorder="1"/>
    <xf numFmtId="0" fontId="4" fillId="9" borderId="1" xfId="0" applyFont="1" applyFill="1" applyBorder="1"/>
    <xf numFmtId="0" fontId="4" fillId="11" borderId="1" xfId="0" applyFont="1" applyFill="1" applyBorder="1"/>
    <xf numFmtId="0" fontId="4" fillId="13" borderId="1" xfId="0" applyFont="1" applyFill="1" applyBorder="1"/>
    <xf numFmtId="0" fontId="4" fillId="15" borderId="1" xfId="0" applyFont="1" applyFill="1" applyBorder="1"/>
    <xf numFmtId="0" fontId="4" fillId="17" borderId="1" xfId="0" applyFont="1" applyFill="1" applyBorder="1"/>
    <xf numFmtId="0" fontId="4" fillId="19" borderId="1" xfId="0" applyFont="1" applyFill="1" applyBorder="1"/>
    <xf numFmtId="0" fontId="4" fillId="21" borderId="1" xfId="0" applyFont="1" applyFill="1" applyBorder="1"/>
    <xf numFmtId="0" fontId="0" fillId="0" borderId="4" xfId="0" applyBorder="1"/>
    <xf numFmtId="0" fontId="6" fillId="28" borderId="4" xfId="0" applyFont="1" applyFill="1" applyBorder="1" applyAlignment="1">
      <alignment horizontal="center" vertical="center" wrapText="1"/>
    </xf>
    <xf numFmtId="0" fontId="6" fillId="28" borderId="4" xfId="0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4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10" borderId="4" xfId="0" applyFont="1" applyFill="1" applyBorder="1"/>
    <xf numFmtId="0" fontId="4" fillId="10" borderId="4" xfId="0" applyFont="1" applyFill="1" applyBorder="1" applyAlignment="1">
      <alignment horizontal="center" vertical="center"/>
    </xf>
    <xf numFmtId="0" fontId="4" fillId="12" borderId="4" xfId="0" applyFont="1" applyFill="1" applyBorder="1"/>
    <xf numFmtId="0" fontId="4" fillId="12" borderId="4" xfId="0" applyFont="1" applyFill="1" applyBorder="1" applyAlignment="1">
      <alignment horizontal="center" vertical="center"/>
    </xf>
    <xf numFmtId="0" fontId="4" fillId="14" borderId="4" xfId="0" applyFont="1" applyFill="1" applyBorder="1"/>
    <xf numFmtId="0" fontId="4" fillId="14" borderId="4" xfId="0" applyFont="1" applyFill="1" applyBorder="1" applyAlignment="1">
      <alignment horizontal="center" vertical="center"/>
    </xf>
    <xf numFmtId="0" fontId="4" fillId="16" borderId="4" xfId="0" applyFont="1" applyFill="1" applyBorder="1"/>
    <xf numFmtId="0" fontId="4" fillId="16" borderId="4" xfId="0" applyFont="1" applyFill="1" applyBorder="1" applyAlignment="1">
      <alignment horizontal="center" vertical="center"/>
    </xf>
    <xf numFmtId="0" fontId="4" fillId="18" borderId="4" xfId="0" applyFont="1" applyFill="1" applyBorder="1"/>
    <xf numFmtId="0" fontId="4" fillId="18" borderId="4" xfId="0" applyFont="1" applyFill="1" applyBorder="1" applyAlignment="1">
      <alignment horizontal="center" vertical="center"/>
    </xf>
    <xf numFmtId="0" fontId="4" fillId="20" borderId="4" xfId="0" applyFont="1" applyFill="1" applyBorder="1"/>
    <xf numFmtId="0" fontId="4" fillId="20" borderId="4" xfId="0" applyFont="1" applyFill="1" applyBorder="1" applyAlignment="1">
      <alignment horizontal="center" vertical="center"/>
    </xf>
    <xf numFmtId="0" fontId="4" fillId="3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4" fillId="31" borderId="4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 wrapText="1"/>
    </xf>
    <xf numFmtId="0" fontId="5" fillId="32" borderId="4" xfId="0" applyFont="1" applyFill="1" applyBorder="1" applyAlignment="1">
      <alignment horizontal="center" vertical="center" wrapText="1"/>
    </xf>
    <xf numFmtId="0" fontId="5" fillId="32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top"/>
    </xf>
    <xf numFmtId="0" fontId="4" fillId="0" borderId="4" xfId="0" applyFont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/>
    </xf>
    <xf numFmtId="0" fontId="6" fillId="32" borderId="4" xfId="0" applyFont="1" applyFill="1" applyBorder="1" applyAlignment="1">
      <alignment horizontal="center" vertical="center" wrapText="1"/>
    </xf>
    <xf numFmtId="0" fontId="6" fillId="32" borderId="4" xfId="0" applyFont="1" applyFill="1" applyBorder="1" applyAlignment="1">
      <alignment horizontal="center" vertical="center"/>
    </xf>
    <xf numFmtId="0" fontId="11" fillId="2" borderId="4" xfId="0" applyFont="1" applyFill="1" applyBorder="1"/>
    <xf numFmtId="9" fontId="11" fillId="0" borderId="3" xfId="1" applyFont="1" applyBorder="1"/>
    <xf numFmtId="0" fontId="12" fillId="0" borderId="0" xfId="0" applyFont="1"/>
    <xf numFmtId="0" fontId="12" fillId="34" borderId="31" xfId="0" applyFont="1" applyFill="1" applyBorder="1"/>
    <xf numFmtId="0" fontId="12" fillId="35" borderId="31" xfId="0" applyFont="1" applyFill="1" applyBorder="1"/>
    <xf numFmtId="0" fontId="12" fillId="34" borderId="32" xfId="0" applyFont="1" applyFill="1" applyBorder="1"/>
    <xf numFmtId="0" fontId="12" fillId="35" borderId="32" xfId="0" applyFont="1" applyFill="1" applyBorder="1"/>
    <xf numFmtId="0" fontId="12" fillId="34" borderId="33" xfId="0" applyFont="1" applyFill="1" applyBorder="1"/>
    <xf numFmtId="0" fontId="12" fillId="35" borderId="33" xfId="0" applyFont="1" applyFill="1" applyBorder="1"/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4" fillId="36" borderId="3" xfId="0" applyFont="1" applyFill="1" applyBorder="1" applyAlignment="1">
      <alignment horizontal="center" vertical="center"/>
    </xf>
    <xf numFmtId="0" fontId="4" fillId="36" borderId="4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Fill="1"/>
    <xf numFmtId="0" fontId="4" fillId="18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4" fillId="28" borderId="4" xfId="0" applyFont="1" applyFill="1" applyBorder="1" applyAlignment="1">
      <alignment horizontal="center" vertical="center" wrapText="1"/>
    </xf>
    <xf numFmtId="0" fontId="3" fillId="12" borderId="4" xfId="0" applyFont="1" applyFill="1" applyBorder="1"/>
    <xf numFmtId="0" fontId="3" fillId="0" borderId="7" xfId="0" applyFont="1" applyBorder="1" applyAlignment="1">
      <alignment horizontal="center" vertical="center"/>
    </xf>
    <xf numFmtId="0" fontId="4" fillId="28" borderId="35" xfId="0" applyFont="1" applyFill="1" applyBorder="1" applyAlignment="1">
      <alignment horizontal="left"/>
    </xf>
    <xf numFmtId="0" fontId="4" fillId="28" borderId="3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8" borderId="1" xfId="0" quotePrefix="1" applyFont="1" applyFill="1" applyBorder="1" applyAlignment="1">
      <alignment horizontal="left" vertical="center"/>
    </xf>
    <xf numFmtId="0" fontId="4" fillId="28" borderId="2" xfId="0" quotePrefix="1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 vertical="center"/>
    </xf>
    <xf numFmtId="0" fontId="4" fillId="2" borderId="2" xfId="0" quotePrefix="1" applyFont="1" applyFill="1" applyBorder="1" applyAlignment="1">
      <alignment horizontal="left" vertical="center"/>
    </xf>
    <xf numFmtId="0" fontId="4" fillId="2" borderId="28" xfId="0" quotePrefix="1" applyFont="1" applyFill="1" applyBorder="1" applyAlignment="1">
      <alignment horizontal="left" vertical="center"/>
    </xf>
    <xf numFmtId="0" fontId="4" fillId="2" borderId="37" xfId="0" quotePrefix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28" borderId="18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left" vertical="center"/>
    </xf>
    <xf numFmtId="0" fontId="4" fillId="2" borderId="6" xfId="0" quotePrefix="1" applyFont="1" applyFill="1" applyBorder="1" applyAlignment="1">
      <alignment horizontal="left" vertical="center"/>
    </xf>
    <xf numFmtId="0" fontId="4" fillId="2" borderId="6" xfId="0" quotePrefix="1" applyFont="1" applyFill="1" applyBorder="1" applyAlignment="1">
      <alignment horizontal="center" vertical="center"/>
    </xf>
    <xf numFmtId="0" fontId="0" fillId="2" borderId="0" xfId="0" applyFill="1"/>
    <xf numFmtId="0" fontId="5" fillId="28" borderId="0" xfId="0" applyFont="1" applyFill="1" applyAlignment="1">
      <alignment horizontal="center" wrapText="1"/>
    </xf>
    <xf numFmtId="0" fontId="4" fillId="0" borderId="4" xfId="0" applyFont="1" applyBorder="1" applyAlignment="1">
      <alignment vertical="top"/>
    </xf>
    <xf numFmtId="0" fontId="4" fillId="0" borderId="4" xfId="0" quotePrefix="1" applyFont="1" applyBorder="1" applyAlignment="1">
      <alignment horizontal="center" vertical="center"/>
    </xf>
    <xf numFmtId="0" fontId="4" fillId="20" borderId="4" xfId="0" applyFont="1" applyFill="1" applyBorder="1" applyAlignment="1">
      <alignment vertical="top"/>
    </xf>
    <xf numFmtId="0" fontId="9" fillId="31" borderId="4" xfId="0" applyFont="1" applyFill="1" applyBorder="1" applyAlignment="1">
      <alignment horizontal="center"/>
    </xf>
    <xf numFmtId="0" fontId="6" fillId="28" borderId="4" xfId="0" applyFont="1" applyFill="1" applyBorder="1" applyAlignment="1">
      <alignment horizontal="center"/>
    </xf>
    <xf numFmtId="0" fontId="4" fillId="39" borderId="4" xfId="0" quotePrefix="1" applyFont="1" applyFill="1" applyBorder="1" applyAlignment="1">
      <alignment horizontal="center" vertical="center"/>
    </xf>
    <xf numFmtId="0" fontId="4" fillId="39" borderId="0" xfId="0" quotePrefix="1" applyFont="1" applyFill="1" applyAlignment="1">
      <alignment horizontal="center" vertical="center"/>
    </xf>
    <xf numFmtId="0" fontId="4" fillId="40" borderId="1" xfId="0" quotePrefix="1" applyFont="1" applyFill="1" applyBorder="1" applyAlignment="1">
      <alignment horizontal="center" vertical="center"/>
    </xf>
    <xf numFmtId="0" fontId="4" fillId="40" borderId="0" xfId="0" quotePrefix="1" applyFont="1" applyFill="1" applyAlignment="1">
      <alignment horizontal="center" vertical="center"/>
    </xf>
    <xf numFmtId="0" fontId="4" fillId="39" borderId="0" xfId="0" applyFont="1" applyFill="1"/>
    <xf numFmtId="0" fontId="3" fillId="2" borderId="6" xfId="0" applyFont="1" applyFill="1" applyBorder="1" applyAlignment="1">
      <alignment horizontal="center"/>
    </xf>
    <xf numFmtId="0" fontId="6" fillId="2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7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41" borderId="3" xfId="0" applyFont="1" applyFill="1" applyBorder="1" applyAlignment="1">
      <alignment vertical="top"/>
    </xf>
    <xf numFmtId="0" fontId="4" fillId="41" borderId="4" xfId="0" applyFont="1" applyFill="1" applyBorder="1" applyAlignment="1">
      <alignment horizontal="center" vertical="center"/>
    </xf>
    <xf numFmtId="0" fontId="4" fillId="41" borderId="4" xfId="0" applyFont="1" applyFill="1" applyBorder="1" applyAlignment="1">
      <alignment horizontal="center"/>
    </xf>
    <xf numFmtId="0" fontId="4" fillId="41" borderId="3" xfId="0" applyFont="1" applyFill="1" applyBorder="1" applyAlignment="1">
      <alignment horizontal="center" vertical="center"/>
    </xf>
    <xf numFmtId="0" fontId="4" fillId="42" borderId="4" xfId="0" applyFont="1" applyFill="1" applyBorder="1" applyAlignment="1">
      <alignment horizontal="left" vertical="center"/>
    </xf>
    <xf numFmtId="0" fontId="4" fillId="42" borderId="4" xfId="0" applyFont="1" applyFill="1" applyBorder="1" applyAlignment="1">
      <alignment horizontal="center" vertical="center"/>
    </xf>
    <xf numFmtId="0" fontId="4" fillId="42" borderId="4" xfId="0" applyFont="1" applyFill="1" applyBorder="1" applyAlignment="1">
      <alignment horizontal="center"/>
    </xf>
    <xf numFmtId="0" fontId="4" fillId="42" borderId="3" xfId="0" applyFont="1" applyFill="1" applyBorder="1" applyAlignment="1">
      <alignment vertical="top"/>
    </xf>
    <xf numFmtId="0" fontId="4" fillId="42" borderId="3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top" wrapText="1"/>
    </xf>
    <xf numFmtId="0" fontId="4" fillId="0" borderId="8" xfId="0" applyFont="1" applyBorder="1"/>
    <xf numFmtId="0" fontId="3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6" xfId="0" applyFont="1" applyBorder="1"/>
    <xf numFmtId="0" fontId="6" fillId="32" borderId="3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6" borderId="8" xfId="0" applyFont="1" applyFill="1" applyBorder="1" applyAlignment="1">
      <alignment horizontal="center" vertical="top"/>
    </xf>
    <xf numFmtId="0" fontId="3" fillId="8" borderId="8" xfId="0" applyFont="1" applyFill="1" applyBorder="1" applyAlignment="1">
      <alignment horizontal="center" vertical="top" wrapText="1"/>
    </xf>
    <xf numFmtId="0" fontId="3" fillId="10" borderId="8" xfId="0" applyFont="1" applyFill="1" applyBorder="1" applyAlignment="1">
      <alignment horizontal="center" vertical="top"/>
    </xf>
    <xf numFmtId="0" fontId="3" fillId="12" borderId="8" xfId="0" applyFont="1" applyFill="1" applyBorder="1" applyAlignment="1">
      <alignment horizontal="center" vertical="top" wrapText="1"/>
    </xf>
    <xf numFmtId="0" fontId="3" fillId="16" borderId="8" xfId="0" applyFont="1" applyFill="1" applyBorder="1" applyAlignment="1">
      <alignment horizontal="center" vertical="top" wrapText="1"/>
    </xf>
    <xf numFmtId="0" fontId="3" fillId="18" borderId="8" xfId="0" applyFont="1" applyFill="1" applyBorder="1" applyAlignment="1">
      <alignment horizontal="center" vertical="top"/>
    </xf>
    <xf numFmtId="0" fontId="3" fillId="20" borderId="8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/>
    </xf>
    <xf numFmtId="0" fontId="3" fillId="3" borderId="29" xfId="0" applyFont="1" applyFill="1" applyBorder="1" applyAlignment="1">
      <alignment horizontal="center" vertical="top"/>
    </xf>
    <xf numFmtId="0" fontId="7" fillId="0" borderId="4" xfId="0" applyFont="1" applyBorder="1"/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9" fontId="4" fillId="2" borderId="0" xfId="1" applyFont="1" applyFill="1"/>
    <xf numFmtId="0" fontId="3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/>
    </xf>
    <xf numFmtId="0" fontId="4" fillId="13" borderId="9" xfId="0" applyFont="1" applyFill="1" applyBorder="1"/>
    <xf numFmtId="0" fontId="4" fillId="33" borderId="4" xfId="0" applyFont="1" applyFill="1" applyBorder="1"/>
    <xf numFmtId="0" fontId="4" fillId="31" borderId="4" xfId="0" applyFont="1" applyFill="1" applyBorder="1"/>
    <xf numFmtId="0" fontId="3" fillId="0" borderId="4" xfId="0" applyFont="1" applyBorder="1" applyAlignment="1">
      <alignment vertical="center" wrapText="1"/>
    </xf>
    <xf numFmtId="0" fontId="4" fillId="0" borderId="45" xfId="0" applyFont="1" applyBorder="1"/>
    <xf numFmtId="0" fontId="4" fillId="0" borderId="1" xfId="0" applyFont="1" applyBorder="1" applyAlignment="1">
      <alignment vertical="center"/>
    </xf>
    <xf numFmtId="0" fontId="4" fillId="43" borderId="4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top" wrapText="1"/>
    </xf>
    <xf numFmtId="0" fontId="4" fillId="2" borderId="8" xfId="0" applyFont="1" applyFill="1" applyBorder="1"/>
    <xf numFmtId="0" fontId="17" fillId="2" borderId="0" xfId="0" applyFont="1" applyFill="1"/>
    <xf numFmtId="0" fontId="2" fillId="2" borderId="4" xfId="0" applyFont="1" applyFill="1" applyBorder="1"/>
    <xf numFmtId="0" fontId="18" fillId="2" borderId="0" xfId="0" applyFont="1" applyFill="1"/>
    <xf numFmtId="0" fontId="13" fillId="3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8" fillId="0" borderId="0" xfId="0" applyFont="1"/>
    <xf numFmtId="0" fontId="9" fillId="0" borderId="1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wrapText="1"/>
    </xf>
    <xf numFmtId="0" fontId="19" fillId="2" borderId="46" xfId="0" applyFont="1" applyFill="1" applyBorder="1" applyAlignment="1">
      <alignment horizontal="center" wrapText="1"/>
    </xf>
    <xf numFmtId="0" fontId="19" fillId="2" borderId="13" xfId="0" applyFont="1" applyFill="1" applyBorder="1" applyAlignment="1">
      <alignment horizontal="center" wrapText="1"/>
    </xf>
    <xf numFmtId="0" fontId="19" fillId="2" borderId="8" xfId="0" applyFont="1" applyFill="1" applyBorder="1" applyAlignment="1">
      <alignment horizontal="center" wrapText="1"/>
    </xf>
    <xf numFmtId="0" fontId="19" fillId="2" borderId="19" xfId="0" applyFont="1" applyFill="1" applyBorder="1" applyAlignment="1">
      <alignment horizontal="center" wrapText="1"/>
    </xf>
    <xf numFmtId="0" fontId="9" fillId="5" borderId="5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53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5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9" borderId="5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1" borderId="5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3" borderId="53" xfId="0" applyFont="1" applyFill="1" applyBorder="1" applyAlignment="1">
      <alignment horizontal="center" vertical="center"/>
    </xf>
    <xf numFmtId="0" fontId="13" fillId="13" borderId="3" xfId="0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3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0" fontId="9" fillId="15" borderId="19" xfId="0" applyFont="1" applyFill="1" applyBorder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9" fillId="15" borderId="53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13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7" borderId="19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53" xfId="0" applyFont="1" applyFill="1" applyBorder="1" applyAlignment="1">
      <alignment horizontal="center" vertical="center"/>
    </xf>
    <xf numFmtId="0" fontId="13" fillId="17" borderId="3" xfId="0" applyFont="1" applyFill="1" applyBorder="1" applyAlignment="1">
      <alignment horizontal="center" vertical="center"/>
    </xf>
    <xf numFmtId="0" fontId="13" fillId="17" borderId="4" xfId="0" applyFont="1" applyFill="1" applyBorder="1" applyAlignment="1">
      <alignment horizontal="center" vertical="center"/>
    </xf>
    <xf numFmtId="0" fontId="9" fillId="19" borderId="3" xfId="0" applyFont="1" applyFill="1" applyBorder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9" fillId="19" borderId="13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center" vertical="center"/>
    </xf>
    <xf numFmtId="0" fontId="9" fillId="19" borderId="19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53" xfId="0" applyFont="1" applyFill="1" applyBorder="1" applyAlignment="1">
      <alignment horizontal="center" vertical="center"/>
    </xf>
    <xf numFmtId="0" fontId="13" fillId="19" borderId="3" xfId="0" applyFont="1" applyFill="1" applyBorder="1" applyAlignment="1">
      <alignment horizontal="center" vertical="center"/>
    </xf>
    <xf numFmtId="0" fontId="13" fillId="19" borderId="4" xfId="0" applyFont="1" applyFill="1" applyBorder="1" applyAlignment="1">
      <alignment horizontal="center" vertical="center"/>
    </xf>
    <xf numFmtId="0" fontId="9" fillId="21" borderId="3" xfId="0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1" borderId="13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9" fillId="21" borderId="19" xfId="0" applyFont="1" applyFill="1" applyBorder="1" applyAlignment="1">
      <alignment horizontal="center" vertical="center"/>
    </xf>
    <xf numFmtId="0" fontId="9" fillId="21" borderId="0" xfId="0" applyFont="1" applyFill="1" applyAlignment="1">
      <alignment horizontal="center" vertical="center"/>
    </xf>
    <xf numFmtId="0" fontId="9" fillId="21" borderId="53" xfId="0" applyFont="1" applyFill="1" applyBorder="1" applyAlignment="1">
      <alignment horizontal="center" vertical="center"/>
    </xf>
    <xf numFmtId="0" fontId="13" fillId="21" borderId="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9" fillId="36" borderId="3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/>
    </xf>
    <xf numFmtId="0" fontId="9" fillId="36" borderId="1" xfId="0" applyFont="1" applyFill="1" applyBorder="1" applyAlignment="1">
      <alignment horizontal="center" vertical="center"/>
    </xf>
    <xf numFmtId="0" fontId="9" fillId="36" borderId="13" xfId="0" applyFont="1" applyFill="1" applyBorder="1" applyAlignment="1">
      <alignment horizontal="center" vertical="center"/>
    </xf>
    <xf numFmtId="0" fontId="9" fillId="36" borderId="8" xfId="0" applyFont="1" applyFill="1" applyBorder="1" applyAlignment="1">
      <alignment horizontal="center" vertical="center"/>
    </xf>
    <xf numFmtId="0" fontId="9" fillId="36" borderId="19" xfId="0" applyFont="1" applyFill="1" applyBorder="1" applyAlignment="1">
      <alignment horizontal="center" vertical="center"/>
    </xf>
    <xf numFmtId="0" fontId="9" fillId="36" borderId="0" xfId="0" applyFont="1" applyFill="1" applyAlignment="1">
      <alignment horizontal="center" vertical="center"/>
    </xf>
    <xf numFmtId="0" fontId="9" fillId="36" borderId="53" xfId="0" applyFont="1" applyFill="1" applyBorder="1" applyAlignment="1">
      <alignment horizontal="center" vertical="center"/>
    </xf>
    <xf numFmtId="0" fontId="13" fillId="36" borderId="3" xfId="0" applyFont="1" applyFill="1" applyBorder="1" applyAlignment="1">
      <alignment horizontal="center" vertical="center"/>
    </xf>
    <xf numFmtId="0" fontId="13" fillId="36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58" xfId="0" applyFont="1" applyFill="1" applyBorder="1" applyAlignment="1">
      <alignment horizontal="center" vertical="center"/>
    </xf>
    <xf numFmtId="0" fontId="13" fillId="3" borderId="59" xfId="0" applyFont="1" applyFill="1" applyBorder="1" applyAlignment="1">
      <alignment horizontal="center" vertical="center"/>
    </xf>
    <xf numFmtId="0" fontId="13" fillId="3" borderId="6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3" fillId="30" borderId="4" xfId="0" applyFont="1" applyFill="1" applyBorder="1" applyAlignment="1">
      <alignment horizontal="center" vertical="center" wrapText="1"/>
    </xf>
    <xf numFmtId="0" fontId="4" fillId="2" borderId="9" xfId="0" applyFont="1" applyFill="1" applyBorder="1"/>
    <xf numFmtId="0" fontId="0" fillId="2" borderId="0" xfId="0" applyFill="1" applyAlignment="1">
      <alignment horizontal="left" vertical="top"/>
    </xf>
    <xf numFmtId="0" fontId="16" fillId="2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4" xfId="0" quotePrefix="1" applyFont="1" applyFill="1" applyBorder="1" applyAlignment="1">
      <alignment horizontal="left" vertical="center"/>
    </xf>
    <xf numFmtId="0" fontId="4" fillId="28" borderId="3" xfId="0" quotePrefix="1" applyFont="1" applyFill="1" applyBorder="1" applyAlignment="1">
      <alignment horizontal="left" vertical="center"/>
    </xf>
    <xf numFmtId="0" fontId="4" fillId="28" borderId="62" xfId="0" applyFont="1" applyFill="1" applyBorder="1" applyAlignment="1">
      <alignment horizontal="left"/>
    </xf>
    <xf numFmtId="0" fontId="4" fillId="28" borderId="63" xfId="0" applyFont="1" applyFill="1" applyBorder="1" applyAlignment="1">
      <alignment horizontal="left"/>
    </xf>
    <xf numFmtId="0" fontId="4" fillId="2" borderId="64" xfId="0" applyFont="1" applyFill="1" applyBorder="1" applyAlignment="1">
      <alignment horizontal="left"/>
    </xf>
    <xf numFmtId="0" fontId="4" fillId="2" borderId="65" xfId="0" quotePrefix="1" applyFont="1" applyFill="1" applyBorder="1" applyAlignment="1">
      <alignment horizontal="left" vertical="center"/>
    </xf>
    <xf numFmtId="0" fontId="4" fillId="28" borderId="66" xfId="0" quotePrefix="1" applyFont="1" applyFill="1" applyBorder="1" applyAlignment="1">
      <alignment horizontal="left" vertical="center"/>
    </xf>
    <xf numFmtId="0" fontId="4" fillId="28" borderId="67" xfId="0" quotePrefix="1" applyFont="1" applyFill="1" applyBorder="1" applyAlignment="1">
      <alignment horizontal="left" vertical="center"/>
    </xf>
    <xf numFmtId="0" fontId="4" fillId="28" borderId="68" xfId="0" quotePrefix="1" applyFont="1" applyFill="1" applyBorder="1" applyAlignment="1">
      <alignment horizontal="left" vertical="center"/>
    </xf>
    <xf numFmtId="0" fontId="15" fillId="2" borderId="0" xfId="0" applyFont="1" applyFill="1"/>
    <xf numFmtId="0" fontId="15" fillId="2" borderId="18" xfId="0" quotePrefix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4" fillId="14" borderId="19" xfId="0" applyFont="1" applyFill="1" applyBorder="1" applyAlignment="1">
      <alignment horizontal="center" vertical="top" wrapText="1"/>
    </xf>
    <xf numFmtId="0" fontId="4" fillId="14" borderId="8" xfId="0" applyFont="1" applyFill="1" applyBorder="1" applyAlignment="1">
      <alignment horizontal="center" vertical="top" wrapText="1"/>
    </xf>
    <xf numFmtId="0" fontId="4" fillId="14" borderId="0" xfId="0" applyFont="1" applyFill="1" applyBorder="1" applyAlignment="1">
      <alignment horizontal="center" vertical="top" wrapText="1"/>
    </xf>
    <xf numFmtId="0" fontId="4" fillId="16" borderId="19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8" borderId="19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20" borderId="19" xfId="0" applyFont="1" applyFill="1" applyBorder="1" applyAlignment="1">
      <alignment horizontal="center" vertical="center" wrapText="1"/>
    </xf>
    <xf numFmtId="0" fontId="4" fillId="20" borderId="8" xfId="0" applyFont="1" applyFill="1" applyBorder="1" applyAlignment="1">
      <alignment horizontal="center" vertical="center" wrapText="1"/>
    </xf>
    <xf numFmtId="0" fontId="21" fillId="45" borderId="75" xfId="0" applyFont="1" applyFill="1" applyBorder="1"/>
    <xf numFmtId="0" fontId="21" fillId="0" borderId="76" xfId="0" applyFont="1" applyBorder="1"/>
    <xf numFmtId="0" fontId="22" fillId="46" borderId="77" xfId="0" applyFont="1" applyFill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0" fontId="21" fillId="0" borderId="82" xfId="0" applyFont="1" applyBorder="1"/>
    <xf numFmtId="0" fontId="21" fillId="28" borderId="82" xfId="0" applyFont="1" applyFill="1" applyBorder="1"/>
    <xf numFmtId="0" fontId="21" fillId="45" borderId="82" xfId="0" applyFont="1" applyFill="1" applyBorder="1" applyAlignment="1">
      <alignment wrapText="1"/>
    </xf>
    <xf numFmtId="0" fontId="21" fillId="45" borderId="83" xfId="0" applyFont="1" applyFill="1" applyBorder="1" applyAlignment="1">
      <alignment wrapText="1"/>
    </xf>
    <xf numFmtId="0" fontId="21" fillId="2" borderId="19" xfId="0" applyFont="1" applyFill="1" applyBorder="1" applyAlignment="1">
      <alignment horizontal="center" vertical="center"/>
    </xf>
    <xf numFmtId="0" fontId="21" fillId="47" borderId="83" xfId="0" applyFont="1" applyFill="1" applyBorder="1"/>
    <xf numFmtId="0" fontId="21" fillId="0" borderId="19" xfId="0" applyFont="1" applyBorder="1" applyAlignment="1">
      <alignment horizontal="center" vertical="center"/>
    </xf>
    <xf numFmtId="0" fontId="21" fillId="46" borderId="0" xfId="0" applyFont="1" applyFill="1" applyBorder="1"/>
    <xf numFmtId="0" fontId="3" fillId="28" borderId="14" xfId="0" applyFont="1" applyFill="1" applyBorder="1" applyAlignment="1">
      <alignment horizontal="center" vertical="center" wrapText="1"/>
    </xf>
    <xf numFmtId="0" fontId="3" fillId="28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8" borderId="7" xfId="0" applyFont="1" applyFill="1" applyBorder="1" applyAlignment="1">
      <alignment vertical="center" wrapText="1"/>
    </xf>
    <xf numFmtId="0" fontId="4" fillId="48" borderId="7" xfId="0" applyFont="1" applyFill="1" applyBorder="1" applyAlignment="1">
      <alignment horizontal="center" vertical="center" wrapText="1"/>
    </xf>
    <xf numFmtId="0" fontId="4" fillId="32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4" fillId="32" borderId="4" xfId="0" applyFont="1" applyFill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 vertical="center"/>
    </xf>
    <xf numFmtId="0" fontId="9" fillId="32" borderId="1" xfId="0" applyFont="1" applyFill="1" applyBorder="1" applyAlignment="1">
      <alignment horizontal="center" vertical="center"/>
    </xf>
    <xf numFmtId="0" fontId="9" fillId="49" borderId="4" xfId="0" applyFont="1" applyFill="1" applyBorder="1" applyAlignment="1">
      <alignment horizontal="center" vertical="center"/>
    </xf>
    <xf numFmtId="0" fontId="9" fillId="40" borderId="1" xfId="0" applyFont="1" applyFill="1" applyBorder="1" applyAlignment="1">
      <alignment horizontal="center" vertical="center"/>
    </xf>
    <xf numFmtId="0" fontId="9" fillId="40" borderId="4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horizontal="center" vertical="center"/>
    </xf>
    <xf numFmtId="0" fontId="13" fillId="33" borderId="3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2" fillId="46" borderId="84" xfId="0" applyFont="1" applyFill="1" applyBorder="1" applyAlignment="1">
      <alignment horizontal="center" vertical="center"/>
    </xf>
    <xf numFmtId="0" fontId="22" fillId="46" borderId="85" xfId="0" applyFont="1" applyFill="1" applyBorder="1" applyAlignment="1">
      <alignment horizontal="center" vertical="center"/>
    </xf>
    <xf numFmtId="0" fontId="21" fillId="0" borderId="76" xfId="0" applyFont="1" applyBorder="1" applyAlignment="1">
      <alignment horizontal="center" vertical="center"/>
    </xf>
    <xf numFmtId="0" fontId="21" fillId="2" borderId="86" xfId="0" applyFont="1" applyFill="1" applyBorder="1" applyAlignment="1">
      <alignment horizontal="center" vertical="center"/>
    </xf>
    <xf numFmtId="0" fontId="21" fillId="0" borderId="86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3" fillId="28" borderId="13" xfId="0" applyFont="1" applyFill="1" applyBorder="1" applyAlignment="1">
      <alignment horizontal="center" vertical="center" wrapText="1"/>
    </xf>
    <xf numFmtId="0" fontId="4" fillId="48" borderId="5" xfId="0" applyFont="1" applyFill="1" applyBorder="1" applyAlignment="1">
      <alignment horizontal="center" vertical="center" wrapText="1"/>
    </xf>
    <xf numFmtId="0" fontId="23" fillId="2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 wrapText="1"/>
    </xf>
    <xf numFmtId="0" fontId="5" fillId="22" borderId="0" xfId="0" applyFont="1" applyFill="1" applyAlignment="1">
      <alignment horizontal="center" vertical="center" wrapText="1"/>
    </xf>
    <xf numFmtId="0" fontId="4" fillId="2" borderId="2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8" borderId="2" xfId="0" quotePrefix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4" fillId="28" borderId="36" xfId="0" applyFont="1" applyFill="1" applyBorder="1" applyAlignment="1">
      <alignment horizontal="center" vertical="center"/>
    </xf>
    <xf numFmtId="0" fontId="3" fillId="28" borderId="29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0" borderId="2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/>
    </xf>
    <xf numFmtId="0" fontId="4" fillId="21" borderId="8" xfId="0" applyFont="1" applyFill="1" applyBorder="1" applyAlignment="1">
      <alignment horizontal="center" vertical="center"/>
    </xf>
    <xf numFmtId="0" fontId="4" fillId="21" borderId="9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3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5" fillId="28" borderId="0" xfId="0" quotePrefix="1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4" fillId="28" borderId="0" xfId="0" applyFont="1" applyFill="1"/>
    <xf numFmtId="0" fontId="4" fillId="28" borderId="0" xfId="0" applyFont="1" applyFill="1" applyAlignment="1">
      <alignment horizontal="center" vertical="center"/>
    </xf>
    <xf numFmtId="0" fontId="15" fillId="28" borderId="0" xfId="0" quotePrefix="1" applyFont="1" applyFill="1" applyAlignment="1">
      <alignment horizontal="center" vertical="center" wrapText="1"/>
    </xf>
    <xf numFmtId="2" fontId="4" fillId="28" borderId="70" xfId="0" applyNumberFormat="1" applyFont="1" applyFill="1" applyBorder="1" applyAlignment="1">
      <alignment horizontal="center" vertical="center"/>
    </xf>
    <xf numFmtId="2" fontId="4" fillId="2" borderId="90" xfId="0" applyNumberFormat="1" applyFont="1" applyFill="1" applyBorder="1" applyAlignment="1">
      <alignment horizontal="center" vertical="center"/>
    </xf>
    <xf numFmtId="2" fontId="4" fillId="28" borderId="71" xfId="0" applyNumberFormat="1" applyFont="1" applyFill="1" applyBorder="1" applyAlignment="1">
      <alignment horizontal="center" vertical="center"/>
    </xf>
    <xf numFmtId="2" fontId="4" fillId="2" borderId="71" xfId="0" applyNumberFormat="1" applyFont="1" applyFill="1" applyBorder="1" applyAlignment="1">
      <alignment horizontal="center" vertical="center"/>
    </xf>
    <xf numFmtId="2" fontId="4" fillId="28" borderId="94" xfId="0" applyNumberFormat="1" applyFont="1" applyFill="1" applyBorder="1" applyAlignment="1">
      <alignment horizontal="center" vertical="center"/>
    </xf>
    <xf numFmtId="0" fontId="4" fillId="2" borderId="0" xfId="0" quotePrefix="1" applyFont="1" applyFill="1" applyAlignment="1">
      <alignment horizontal="left" vertical="center"/>
    </xf>
    <xf numFmtId="2" fontId="4" fillId="28" borderId="88" xfId="0" applyNumberFormat="1" applyFont="1" applyFill="1" applyBorder="1" applyAlignment="1">
      <alignment horizontal="center" vertical="top"/>
    </xf>
    <xf numFmtId="0" fontId="4" fillId="19" borderId="0" xfId="0" applyFont="1" applyFill="1" applyAlignment="1">
      <alignment horizontal="center" vertical="center"/>
    </xf>
    <xf numFmtId="0" fontId="24" fillId="0" borderId="7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3" fillId="2" borderId="1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9" fillId="2" borderId="98" xfId="0" applyFont="1" applyFill="1" applyBorder="1" applyAlignment="1">
      <alignment horizontal="center" wrapText="1"/>
    </xf>
    <xf numFmtId="0" fontId="19" fillId="2" borderId="99" xfId="0" applyFont="1" applyFill="1" applyBorder="1" applyAlignment="1">
      <alignment horizontal="center" wrapText="1"/>
    </xf>
    <xf numFmtId="0" fontId="9" fillId="5" borderId="5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0" fontId="13" fillId="5" borderId="100" xfId="0" applyFont="1" applyFill="1" applyBorder="1" applyAlignment="1">
      <alignment horizontal="center" vertical="center"/>
    </xf>
    <xf numFmtId="0" fontId="9" fillId="7" borderId="55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3" fillId="7" borderId="100" xfId="0" applyFont="1" applyFill="1" applyBorder="1" applyAlignment="1">
      <alignment horizontal="center" vertical="center"/>
    </xf>
    <xf numFmtId="0" fontId="9" fillId="9" borderId="55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3" fillId="9" borderId="55" xfId="0" applyFont="1" applyFill="1" applyBorder="1" applyAlignment="1">
      <alignment horizontal="center" vertical="center"/>
    </xf>
    <xf numFmtId="0" fontId="13" fillId="9" borderId="100" xfId="0" applyFont="1" applyFill="1" applyBorder="1" applyAlignment="1">
      <alignment horizontal="center" vertical="center"/>
    </xf>
    <xf numFmtId="0" fontId="9" fillId="11" borderId="55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13" fillId="11" borderId="55" xfId="0" applyFont="1" applyFill="1" applyBorder="1" applyAlignment="1">
      <alignment horizontal="center" vertical="center"/>
    </xf>
    <xf numFmtId="0" fontId="13" fillId="11" borderId="100" xfId="0" applyFont="1" applyFill="1" applyBorder="1" applyAlignment="1">
      <alignment horizontal="center" vertical="center"/>
    </xf>
    <xf numFmtId="0" fontId="9" fillId="13" borderId="55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13" fillId="13" borderId="55" xfId="0" applyFont="1" applyFill="1" applyBorder="1" applyAlignment="1">
      <alignment horizontal="center" vertical="center"/>
    </xf>
    <xf numFmtId="0" fontId="13" fillId="13" borderId="100" xfId="0" applyFont="1" applyFill="1" applyBorder="1" applyAlignment="1">
      <alignment horizontal="center" vertical="center"/>
    </xf>
    <xf numFmtId="0" fontId="9" fillId="15" borderId="55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13" fillId="15" borderId="55" xfId="0" applyFont="1" applyFill="1" applyBorder="1" applyAlignment="1">
      <alignment horizontal="center" vertical="center"/>
    </xf>
    <xf numFmtId="0" fontId="13" fillId="15" borderId="100" xfId="0" applyFont="1" applyFill="1" applyBorder="1" applyAlignment="1">
      <alignment horizontal="center" vertical="center"/>
    </xf>
    <xf numFmtId="0" fontId="9" fillId="17" borderId="55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0" fontId="13" fillId="17" borderId="55" xfId="0" applyFont="1" applyFill="1" applyBorder="1" applyAlignment="1">
      <alignment horizontal="center" vertical="center"/>
    </xf>
    <xf numFmtId="0" fontId="13" fillId="17" borderId="100" xfId="0" applyFont="1" applyFill="1" applyBorder="1" applyAlignment="1">
      <alignment horizontal="center" vertical="center"/>
    </xf>
    <xf numFmtId="0" fontId="9" fillId="19" borderId="55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horizontal="center" vertical="center"/>
    </xf>
    <xf numFmtId="0" fontId="13" fillId="19" borderId="55" xfId="0" applyFont="1" applyFill="1" applyBorder="1" applyAlignment="1">
      <alignment horizontal="center" vertical="center"/>
    </xf>
    <xf numFmtId="0" fontId="13" fillId="19" borderId="100" xfId="0" applyFont="1" applyFill="1" applyBorder="1" applyAlignment="1">
      <alignment horizontal="center" vertical="center"/>
    </xf>
    <xf numFmtId="0" fontId="9" fillId="21" borderId="55" xfId="0" applyFont="1" applyFill="1" applyBorder="1" applyAlignment="1">
      <alignment horizontal="center" vertical="center"/>
    </xf>
    <xf numFmtId="0" fontId="9" fillId="21" borderId="2" xfId="0" applyFont="1" applyFill="1" applyBorder="1" applyAlignment="1">
      <alignment horizontal="center" vertical="center"/>
    </xf>
    <xf numFmtId="0" fontId="13" fillId="21" borderId="55" xfId="0" applyFont="1" applyFill="1" applyBorder="1" applyAlignment="1">
      <alignment horizontal="center" vertical="center"/>
    </xf>
    <xf numFmtId="0" fontId="13" fillId="21" borderId="100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2" xfId="0" applyFont="1" applyFill="1" applyBorder="1" applyAlignment="1">
      <alignment horizontal="center" vertical="center"/>
    </xf>
    <xf numFmtId="0" fontId="13" fillId="36" borderId="55" xfId="0" applyFont="1" applyFill="1" applyBorder="1" applyAlignment="1">
      <alignment horizontal="center" vertical="center"/>
    </xf>
    <xf numFmtId="0" fontId="13" fillId="36" borderId="100" xfId="0" applyFont="1" applyFill="1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100" xfId="0" applyFont="1" applyFill="1" applyBorder="1" applyAlignment="1">
      <alignment horizontal="center" vertical="center"/>
    </xf>
    <xf numFmtId="0" fontId="9" fillId="2" borderId="100" xfId="0" applyFont="1" applyFill="1" applyBorder="1" applyAlignment="1">
      <alignment horizontal="center" vertical="center"/>
    </xf>
    <xf numFmtId="0" fontId="13" fillId="3" borderId="10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28" xfId="0" applyFont="1" applyBorder="1"/>
    <xf numFmtId="0" fontId="4" fillId="5" borderId="0" xfId="0" applyFont="1" applyFill="1" applyAlignment="1">
      <alignment horizontal="center" vertical="center"/>
    </xf>
    <xf numFmtId="2" fontId="4" fillId="5" borderId="7" xfId="0" applyNumberFormat="1" applyFont="1" applyFill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5" borderId="8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4" fillId="7" borderId="8" xfId="0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2" fontId="4" fillId="9" borderId="8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2" fontId="4" fillId="11" borderId="8" xfId="0" applyNumberFormat="1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2" fontId="4" fillId="13" borderId="8" xfId="0" applyNumberFormat="1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2" fontId="4" fillId="15" borderId="8" xfId="0" applyNumberFormat="1" applyFont="1" applyFill="1" applyBorder="1" applyAlignment="1">
      <alignment horizontal="center" vertical="center"/>
    </xf>
    <xf numFmtId="0" fontId="7" fillId="15" borderId="1" xfId="0" applyFont="1" applyFill="1" applyBorder="1"/>
    <xf numFmtId="0" fontId="4" fillId="17" borderId="0" xfId="0" applyFont="1" applyFill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9" borderId="8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2" fontId="4" fillId="21" borderId="8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top" wrapText="1"/>
    </xf>
    <xf numFmtId="0" fontId="4" fillId="14" borderId="4" xfId="0" applyFont="1" applyFill="1" applyBorder="1" applyAlignment="1">
      <alignment horizontal="center" vertical="top" wrapText="1"/>
    </xf>
    <xf numFmtId="0" fontId="3" fillId="14" borderId="9" xfId="0" applyFont="1" applyFill="1" applyBorder="1" applyAlignment="1">
      <alignment horizontal="center" vertical="top" wrapText="1"/>
    </xf>
    <xf numFmtId="0" fontId="4" fillId="14" borderId="9" xfId="0" applyFont="1" applyFill="1" applyBorder="1" applyAlignment="1">
      <alignment horizontal="center" vertical="top" wrapText="1"/>
    </xf>
    <xf numFmtId="0" fontId="4" fillId="20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6" borderId="4" xfId="0" applyNumberFormat="1" applyFont="1" applyFill="1" applyBorder="1" applyAlignment="1">
      <alignment horizontal="center" vertical="center"/>
    </xf>
    <xf numFmtId="1" fontId="4" fillId="8" borderId="8" xfId="0" applyNumberFormat="1" applyFont="1" applyFill="1" applyBorder="1" applyAlignment="1">
      <alignment horizontal="center" vertical="center" wrapText="1"/>
    </xf>
    <xf numFmtId="1" fontId="4" fillId="10" borderId="4" xfId="0" applyNumberFormat="1" applyFont="1" applyFill="1" applyBorder="1" applyAlignment="1">
      <alignment horizontal="center" vertical="center"/>
    </xf>
    <xf numFmtId="1" fontId="4" fillId="12" borderId="7" xfId="0" applyNumberFormat="1" applyFont="1" applyFill="1" applyBorder="1" applyAlignment="1">
      <alignment horizontal="center" vertical="center" wrapText="1"/>
    </xf>
    <xf numFmtId="1" fontId="4" fillId="14" borderId="4" xfId="0" applyNumberFormat="1" applyFont="1" applyFill="1" applyBorder="1" applyAlignment="1">
      <alignment horizontal="center" vertical="top" wrapText="1"/>
    </xf>
    <xf numFmtId="1" fontId="4" fillId="20" borderId="4" xfId="0" applyNumberFormat="1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/>
    </xf>
    <xf numFmtId="1" fontId="3" fillId="3" borderId="45" xfId="0" applyNumberFormat="1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1" fontId="3" fillId="3" borderId="40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3" borderId="16" xfId="0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 wrapText="1"/>
    </xf>
    <xf numFmtId="0" fontId="5" fillId="24" borderId="0" xfId="0" applyFont="1" applyFill="1" applyAlignment="1">
      <alignment horizontal="center" vertical="center" wrapText="1"/>
    </xf>
    <xf numFmtId="0" fontId="5" fillId="25" borderId="16" xfId="0" applyFont="1" applyFill="1" applyBorder="1" applyAlignment="1">
      <alignment horizontal="center" vertical="center" wrapText="1"/>
    </xf>
    <xf numFmtId="0" fontId="5" fillId="25" borderId="0" xfId="0" applyFont="1" applyFill="1" applyAlignment="1">
      <alignment horizontal="center" vertical="center" wrapText="1"/>
    </xf>
    <xf numFmtId="0" fontId="5" fillId="25" borderId="20" xfId="0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center" vertical="center" wrapText="1"/>
    </xf>
    <xf numFmtId="0" fontId="5" fillId="27" borderId="0" xfId="0" applyFont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2" borderId="18" xfId="0" applyFont="1" applyFill="1" applyBorder="1" applyAlignment="1">
      <alignment horizontal="center" vertical="center" wrapText="1"/>
    </xf>
    <xf numFmtId="0" fontId="5" fillId="22" borderId="23" xfId="0" applyFont="1" applyFill="1" applyBorder="1" applyAlignment="1">
      <alignment horizontal="center" vertical="center" wrapText="1"/>
    </xf>
    <xf numFmtId="0" fontId="5" fillId="23" borderId="17" xfId="0" applyFont="1" applyFill="1" applyBorder="1" applyAlignment="1">
      <alignment horizontal="center" vertical="center" wrapText="1"/>
    </xf>
    <xf numFmtId="0" fontId="5" fillId="23" borderId="22" xfId="0" applyFont="1" applyFill="1" applyBorder="1" applyAlignment="1">
      <alignment horizontal="center" vertical="center" wrapText="1"/>
    </xf>
    <xf numFmtId="0" fontId="5" fillId="24" borderId="16" xfId="0" applyFont="1" applyFill="1" applyBorder="1" applyAlignment="1">
      <alignment horizontal="center" vertical="center" wrapText="1"/>
    </xf>
    <xf numFmtId="0" fontId="5" fillId="24" borderId="20" xfId="0" applyFont="1" applyFill="1" applyBorder="1" applyAlignment="1">
      <alignment horizontal="center" vertical="center" wrapText="1"/>
    </xf>
    <xf numFmtId="0" fontId="5" fillId="26" borderId="27" xfId="0" applyFont="1" applyFill="1" applyBorder="1" applyAlignment="1">
      <alignment horizontal="center" vertical="center" wrapText="1"/>
    </xf>
    <xf numFmtId="0" fontId="5" fillId="26" borderId="23" xfId="0" applyFont="1" applyFill="1" applyBorder="1" applyAlignment="1">
      <alignment horizontal="center" vertical="center" wrapText="1"/>
    </xf>
    <xf numFmtId="0" fontId="5" fillId="27" borderId="25" xfId="0" applyFont="1" applyFill="1" applyBorder="1" applyAlignment="1">
      <alignment horizontal="center" vertical="center" wrapText="1"/>
    </xf>
    <xf numFmtId="0" fontId="5" fillId="27" borderId="2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/>
    </xf>
    <xf numFmtId="0" fontId="2" fillId="29" borderId="2" xfId="0" applyFont="1" applyFill="1" applyBorder="1" applyAlignment="1">
      <alignment horizontal="center"/>
    </xf>
    <xf numFmtId="0" fontId="2" fillId="29" borderId="3" xfId="0" applyFont="1" applyFill="1" applyBorder="1" applyAlignment="1">
      <alignment horizontal="center"/>
    </xf>
    <xf numFmtId="0" fontId="5" fillId="23" borderId="27" xfId="0" applyFont="1" applyFill="1" applyBorder="1" applyAlignment="1">
      <alignment horizontal="center" vertical="center" wrapText="1"/>
    </xf>
    <xf numFmtId="0" fontId="5" fillId="23" borderId="2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7" borderId="2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3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91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top"/>
    </xf>
    <xf numFmtId="2" fontId="4" fillId="2" borderId="93" xfId="0" applyNumberFormat="1" applyFont="1" applyFill="1" applyBorder="1" applyAlignment="1">
      <alignment horizontal="center" vertical="top"/>
    </xf>
    <xf numFmtId="0" fontId="3" fillId="38" borderId="13" xfId="0" applyFont="1" applyFill="1" applyBorder="1" applyAlignment="1">
      <alignment horizontal="center" vertical="center" wrapText="1"/>
    </xf>
    <xf numFmtId="0" fontId="3" fillId="38" borderId="14" xfId="0" applyFont="1" applyFill="1" applyBorder="1" applyAlignment="1">
      <alignment horizontal="center" vertical="center" wrapText="1"/>
    </xf>
    <xf numFmtId="2" fontId="4" fillId="28" borderId="87" xfId="0" applyNumberFormat="1" applyFont="1" applyFill="1" applyBorder="1" applyAlignment="1">
      <alignment horizontal="center" vertical="top"/>
    </xf>
    <xf numFmtId="2" fontId="4" fillId="28" borderId="69" xfId="0" applyNumberFormat="1" applyFont="1" applyFill="1" applyBorder="1" applyAlignment="1">
      <alignment horizontal="center" vertical="top"/>
    </xf>
    <xf numFmtId="2" fontId="4" fillId="28" borderId="88" xfId="0" applyNumberFormat="1" applyFont="1" applyFill="1" applyBorder="1" applyAlignment="1">
      <alignment horizontal="center" vertical="top"/>
    </xf>
    <xf numFmtId="2" fontId="4" fillId="28" borderId="89" xfId="0" applyNumberFormat="1" applyFont="1" applyFill="1" applyBorder="1" applyAlignment="1">
      <alignment horizontal="center" vertical="top"/>
    </xf>
    <xf numFmtId="0" fontId="15" fillId="2" borderId="13" xfId="0" quotePrefix="1" applyFont="1" applyFill="1" applyBorder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2" fontId="9" fillId="28" borderId="95" xfId="0" applyNumberFormat="1" applyFont="1" applyFill="1" applyBorder="1" applyAlignment="1">
      <alignment horizontal="center" vertical="center"/>
    </xf>
    <xf numFmtId="2" fontId="4" fillId="28" borderId="96" xfId="0" applyNumberFormat="1" applyFont="1" applyFill="1" applyBorder="1" applyAlignment="1">
      <alignment horizontal="center" vertical="center"/>
    </xf>
    <xf numFmtId="2" fontId="4" fillId="28" borderId="95" xfId="0" applyNumberFormat="1" applyFont="1" applyFill="1" applyBorder="1" applyAlignment="1">
      <alignment horizontal="center" vertical="center"/>
    </xf>
    <xf numFmtId="2" fontId="4" fillId="28" borderId="96" xfId="0" applyNumberFormat="1" applyFont="1" applyFill="1" applyBorder="1" applyAlignment="1">
      <alignment horizontal="center" vertical="top"/>
    </xf>
    <xf numFmtId="2" fontId="4" fillId="28" borderId="97" xfId="0" applyNumberFormat="1" applyFont="1" applyFill="1" applyBorder="1" applyAlignment="1">
      <alignment horizontal="center" vertical="top"/>
    </xf>
    <xf numFmtId="0" fontId="4" fillId="28" borderId="38" xfId="0" quotePrefix="1" applyFont="1" applyFill="1" applyBorder="1" applyAlignment="1">
      <alignment horizontal="left" vertical="center"/>
    </xf>
    <xf numFmtId="0" fontId="4" fillId="28" borderId="39" xfId="0" quotePrefix="1" applyFont="1" applyFill="1" applyBorder="1" applyAlignment="1">
      <alignment horizontal="left" vertical="center"/>
    </xf>
    <xf numFmtId="2" fontId="4" fillId="28" borderId="0" xfId="0" quotePrefix="1" applyNumberFormat="1" applyFont="1" applyFill="1" applyAlignment="1">
      <alignment horizontal="center" vertical="center"/>
    </xf>
    <xf numFmtId="0" fontId="4" fillId="2" borderId="14" xfId="0" quotePrefix="1" applyFont="1" applyFill="1" applyBorder="1" applyAlignment="1">
      <alignment horizontal="left" vertical="center"/>
    </xf>
    <xf numFmtId="0" fontId="4" fillId="2" borderId="18" xfId="0" quotePrefix="1" applyFont="1" applyFill="1" applyBorder="1" applyAlignment="1">
      <alignment horizontal="left" vertical="center"/>
    </xf>
    <xf numFmtId="2" fontId="4" fillId="0" borderId="18" xfId="0" applyNumberFormat="1" applyFont="1" applyBorder="1" applyAlignment="1">
      <alignment horizontal="center"/>
    </xf>
    <xf numFmtId="0" fontId="4" fillId="28" borderId="0" xfId="0" applyFont="1" applyFill="1" applyAlignment="1">
      <alignment horizontal="center" vertical="center"/>
    </xf>
    <xf numFmtId="0" fontId="15" fillId="28" borderId="0" xfId="0" applyFont="1" applyFill="1" applyAlignment="1">
      <alignment horizontal="center" vertical="center"/>
    </xf>
    <xf numFmtId="0" fontId="15" fillId="28" borderId="19" xfId="0" applyFont="1" applyFill="1" applyBorder="1" applyAlignment="1">
      <alignment horizontal="center" vertical="center"/>
    </xf>
    <xf numFmtId="2" fontId="4" fillId="28" borderId="3" xfId="0" quotePrefix="1" applyNumberFormat="1" applyFont="1" applyFill="1" applyBorder="1" applyAlignment="1">
      <alignment horizontal="center" vertical="top"/>
    </xf>
    <xf numFmtId="2" fontId="4" fillId="28" borderId="4" xfId="0" quotePrefix="1" applyNumberFormat="1" applyFont="1" applyFill="1" applyBorder="1" applyAlignment="1">
      <alignment horizontal="center" vertical="top"/>
    </xf>
    <xf numFmtId="2" fontId="4" fillId="28" borderId="4" xfId="0" applyNumberFormat="1" applyFont="1" applyFill="1" applyBorder="1" applyAlignment="1">
      <alignment horizontal="center" vertical="top"/>
    </xf>
    <xf numFmtId="2" fontId="4" fillId="28" borderId="1" xfId="0" applyNumberFormat="1" applyFont="1" applyFill="1" applyBorder="1" applyAlignment="1">
      <alignment horizontal="center" vertical="top"/>
    </xf>
    <xf numFmtId="2" fontId="4" fillId="28" borderId="92" xfId="0" applyNumberFormat="1" applyFont="1" applyFill="1" applyBorder="1" applyAlignment="1">
      <alignment horizontal="center" vertical="top"/>
    </xf>
    <xf numFmtId="0" fontId="3" fillId="0" borderId="3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28" borderId="3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8" borderId="2" xfId="0" quotePrefix="1" applyFont="1" applyFill="1" applyBorder="1" applyAlignment="1">
      <alignment horizontal="center" vertical="center"/>
    </xf>
    <xf numFmtId="0" fontId="4" fillId="28" borderId="0" xfId="0" quotePrefix="1" applyFont="1" applyFill="1" applyAlignment="1">
      <alignment horizontal="center" vertical="center"/>
    </xf>
    <xf numFmtId="0" fontId="4" fillId="2" borderId="13" xfId="0" quotePrefix="1" applyFont="1" applyFill="1" applyBorder="1" applyAlignment="1">
      <alignment horizontal="left" vertical="center"/>
    </xf>
    <xf numFmtId="0" fontId="4" fillId="2" borderId="0" xfId="0" quotePrefix="1" applyFont="1" applyFill="1" applyAlignment="1">
      <alignment horizontal="left" vertical="center"/>
    </xf>
    <xf numFmtId="0" fontId="4" fillId="2" borderId="0" xfId="0" quotePrefix="1" applyFont="1" applyFill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8" borderId="19" xfId="0" applyFont="1" applyFill="1" applyBorder="1" applyAlignment="1">
      <alignment horizontal="center" vertical="center"/>
    </xf>
    <xf numFmtId="0" fontId="15" fillId="2" borderId="37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43" xfId="0" quotePrefix="1" applyFont="1" applyFill="1" applyBorder="1" applyAlignment="1">
      <alignment horizontal="left" vertical="center"/>
    </xf>
    <xf numFmtId="0" fontId="4" fillId="2" borderId="41" xfId="0" quotePrefix="1" applyFont="1" applyFill="1" applyBorder="1" applyAlignment="1">
      <alignment horizontal="left" vertical="center"/>
    </xf>
    <xf numFmtId="0" fontId="4" fillId="2" borderId="41" xfId="0" quotePrefix="1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8" borderId="8" xfId="0" applyFont="1" applyFill="1" applyBorder="1" applyAlignment="1">
      <alignment horizontal="center" vertical="center"/>
    </xf>
    <xf numFmtId="0" fontId="3" fillId="38" borderId="40" xfId="0" applyFont="1" applyFill="1" applyBorder="1" applyAlignment="1">
      <alignment horizontal="center" vertical="center"/>
    </xf>
    <xf numFmtId="0" fontId="4" fillId="28" borderId="39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8" borderId="6" xfId="0" quotePrefix="1" applyFont="1" applyFill="1" applyBorder="1" applyAlignment="1">
      <alignment horizontal="center" vertical="center"/>
    </xf>
    <xf numFmtId="0" fontId="4" fillId="2" borderId="18" xfId="0" quotePrefix="1" applyFont="1" applyFill="1" applyBorder="1" applyAlignment="1">
      <alignment horizontal="center" vertical="center"/>
    </xf>
    <xf numFmtId="0" fontId="4" fillId="28" borderId="3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5" fillId="2" borderId="30" xfId="0" quotePrefix="1" applyFont="1" applyFill="1" applyBorder="1" applyAlignment="1">
      <alignment horizontal="center" vertical="center"/>
    </xf>
    <xf numFmtId="0" fontId="15" fillId="0" borderId="13" xfId="0" quotePrefix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4" fillId="2" borderId="42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top" wrapText="1"/>
    </xf>
    <xf numFmtId="0" fontId="3" fillId="28" borderId="2" xfId="0" applyFont="1" applyFill="1" applyBorder="1" applyAlignment="1">
      <alignment horizontal="center" vertical="top" wrapText="1"/>
    </xf>
    <xf numFmtId="0" fontId="3" fillId="28" borderId="3" xfId="0" applyFont="1" applyFill="1" applyBorder="1" applyAlignment="1">
      <alignment horizontal="center" vertical="top" wrapText="1"/>
    </xf>
    <xf numFmtId="0" fontId="4" fillId="39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 vertical="center" wrapText="1"/>
    </xf>
    <xf numFmtId="0" fontId="3" fillId="28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3" fillId="37" borderId="1" xfId="0" applyFont="1" applyFill="1" applyBorder="1" applyAlignment="1">
      <alignment horizontal="center" vertical="center"/>
    </xf>
    <xf numFmtId="0" fontId="13" fillId="37" borderId="2" xfId="0" applyFont="1" applyFill="1" applyBorder="1" applyAlignment="1">
      <alignment horizontal="center" vertical="center"/>
    </xf>
    <xf numFmtId="0" fontId="13" fillId="37" borderId="3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28" borderId="6" xfId="0" applyFont="1" applyFill="1" applyBorder="1" applyAlignment="1">
      <alignment horizontal="center" vertical="center"/>
    </xf>
    <xf numFmtId="0" fontId="4" fillId="28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5" fillId="2" borderId="28" xfId="0" quotePrefix="1" applyFont="1" applyFill="1" applyBorder="1" applyAlignment="1">
      <alignment horizontal="center" vertical="center"/>
    </xf>
    <xf numFmtId="0" fontId="15" fillId="2" borderId="37" xfId="0" applyFont="1" applyFill="1" applyBorder="1" applyAlignment="1">
      <alignment horizontal="center" vertical="center"/>
    </xf>
    <xf numFmtId="0" fontId="20" fillId="44" borderId="72" xfId="0" applyFont="1" applyFill="1" applyBorder="1" applyAlignment="1">
      <alignment horizontal="center"/>
    </xf>
    <xf numFmtId="0" fontId="20" fillId="44" borderId="73" xfId="0" applyFont="1" applyFill="1" applyBorder="1" applyAlignment="1">
      <alignment horizontal="center"/>
    </xf>
    <xf numFmtId="0" fontId="20" fillId="44" borderId="74" xfId="0" applyFont="1" applyFill="1" applyBorder="1" applyAlignment="1">
      <alignment horizontal="center"/>
    </xf>
    <xf numFmtId="0" fontId="22" fillId="46" borderId="78" xfId="0" applyFont="1" applyFill="1" applyBorder="1"/>
    <xf numFmtId="0" fontId="22" fillId="46" borderId="79" xfId="0" applyFont="1" applyFill="1" applyBorder="1"/>
    <xf numFmtId="0" fontId="22" fillId="46" borderId="80" xfId="0" applyFont="1" applyFill="1" applyBorder="1"/>
    <xf numFmtId="0" fontId="22" fillId="0" borderId="0" xfId="0" applyFont="1" applyBorder="1" applyAlignment="1">
      <alignment vertical="center"/>
    </xf>
    <xf numFmtId="0" fontId="22" fillId="46" borderId="0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13" fillId="10" borderId="1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6" fillId="28" borderId="1" xfId="0" applyFont="1" applyFill="1" applyBorder="1" applyAlignment="1">
      <alignment horizontal="center"/>
    </xf>
    <xf numFmtId="0" fontId="6" fillId="28" borderId="3" xfId="0" applyFont="1" applyFill="1" applyBorder="1" applyAlignment="1">
      <alignment horizontal="center"/>
    </xf>
    <xf numFmtId="0" fontId="4" fillId="39" borderId="1" xfId="0" quotePrefix="1" applyFont="1" applyFill="1" applyBorder="1" applyAlignment="1">
      <alignment horizontal="center" vertical="center"/>
    </xf>
    <xf numFmtId="0" fontId="4" fillId="39" borderId="3" xfId="0" quotePrefix="1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top" wrapText="1"/>
    </xf>
    <xf numFmtId="0" fontId="3" fillId="40" borderId="2" xfId="0" applyFont="1" applyFill="1" applyBorder="1" applyAlignment="1">
      <alignment horizontal="center" vertical="top" wrapText="1"/>
    </xf>
    <xf numFmtId="0" fontId="4" fillId="40" borderId="1" xfId="0" quotePrefix="1" applyFont="1" applyFill="1" applyBorder="1" applyAlignment="1">
      <alignment horizontal="center" vertical="top" wrapText="1"/>
    </xf>
    <xf numFmtId="0" fontId="4" fillId="40" borderId="3" xfId="0" quotePrefix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29" xfId="0" quotePrefix="1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center" vertical="center" wrapText="1"/>
    </xf>
    <xf numFmtId="0" fontId="3" fillId="30" borderId="3" xfId="0" applyFont="1" applyFill="1" applyBorder="1" applyAlignment="1">
      <alignment horizontal="center" vertical="center" wrapText="1"/>
    </xf>
    <xf numFmtId="0" fontId="13" fillId="37" borderId="1" xfId="0" applyFont="1" applyFill="1" applyBorder="1" applyAlignment="1">
      <alignment horizontal="center"/>
    </xf>
    <xf numFmtId="0" fontId="13" fillId="37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 wrapText="1"/>
    </xf>
    <xf numFmtId="0" fontId="3" fillId="28" borderId="5" xfId="0" applyFont="1" applyFill="1" applyBorder="1" applyAlignment="1">
      <alignment horizontal="center" vertical="center" wrapText="1"/>
    </xf>
    <xf numFmtId="0" fontId="3" fillId="28" borderId="6" xfId="0" applyFont="1" applyFill="1" applyBorder="1" applyAlignment="1">
      <alignment horizontal="center" vertical="center" wrapText="1"/>
    </xf>
    <xf numFmtId="0" fontId="3" fillId="28" borderId="15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 wrapText="1"/>
    </xf>
    <xf numFmtId="0" fontId="15" fillId="28" borderId="6" xfId="0" quotePrefix="1" applyFont="1" applyFill="1" applyBorder="1" applyAlignment="1">
      <alignment horizontal="center" vertical="top"/>
    </xf>
    <xf numFmtId="0" fontId="3" fillId="41" borderId="5" xfId="0" applyFont="1" applyFill="1" applyBorder="1" applyAlignment="1">
      <alignment horizontal="center" vertical="center" wrapText="1"/>
    </xf>
    <xf numFmtId="0" fontId="3" fillId="41" borderId="13" xfId="0" applyFont="1" applyFill="1" applyBorder="1" applyAlignment="1">
      <alignment horizontal="center" vertical="center" wrapText="1"/>
    </xf>
    <xf numFmtId="0" fontId="3" fillId="41" borderId="14" xfId="0" applyFont="1" applyFill="1" applyBorder="1" applyAlignment="1">
      <alignment horizontal="center" vertical="center" wrapText="1"/>
    </xf>
    <xf numFmtId="0" fontId="3" fillId="42" borderId="5" xfId="0" applyFont="1" applyFill="1" applyBorder="1" applyAlignment="1">
      <alignment horizontal="center" vertical="center" wrapText="1"/>
    </xf>
    <xf numFmtId="0" fontId="3" fillId="42" borderId="13" xfId="0" applyFont="1" applyFill="1" applyBorder="1" applyAlignment="1">
      <alignment horizontal="center" vertical="center" wrapText="1"/>
    </xf>
    <xf numFmtId="0" fontId="3" fillId="42" borderId="1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1" borderId="1" xfId="0" applyFont="1" applyFill="1" applyBorder="1" applyAlignment="1">
      <alignment horizontal="center"/>
    </xf>
    <xf numFmtId="0" fontId="3" fillId="31" borderId="3" xfId="0" applyFont="1" applyFill="1" applyBorder="1" applyAlignment="1">
      <alignment horizontal="center"/>
    </xf>
    <xf numFmtId="0" fontId="3" fillId="18" borderId="7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 wrapText="1"/>
    </xf>
    <xf numFmtId="0" fontId="3" fillId="20" borderId="9" xfId="0" applyFont="1" applyFill="1" applyBorder="1" applyAlignment="1">
      <alignment horizontal="center" vertical="center" wrapText="1"/>
    </xf>
    <xf numFmtId="0" fontId="3" fillId="16" borderId="7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 wrapText="1"/>
    </xf>
    <xf numFmtId="0" fontId="3" fillId="16" borderId="9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28" borderId="29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15" xfId="0" applyFont="1" applyFill="1" applyBorder="1" applyAlignment="1">
      <alignment horizontal="center" vertical="center"/>
    </xf>
    <xf numFmtId="0" fontId="3" fillId="18" borderId="13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0" fontId="3" fillId="18" borderId="14" xfId="0" applyFont="1" applyFill="1" applyBorder="1" applyAlignment="1">
      <alignment horizontal="center" vertical="center"/>
    </xf>
    <xf numFmtId="0" fontId="3" fillId="18" borderId="29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3" fillId="14" borderId="15" xfId="0" applyFont="1" applyFill="1" applyBorder="1" applyAlignment="1">
      <alignment horizontal="center" vertical="center" wrapText="1"/>
    </xf>
    <xf numFmtId="0" fontId="3" fillId="14" borderId="13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 wrapText="1"/>
    </xf>
    <xf numFmtId="0" fontId="3" fillId="14" borderId="29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0" fontId="3" fillId="16" borderId="15" xfId="0" applyFont="1" applyFill="1" applyBorder="1" applyAlignment="1">
      <alignment horizontal="center" vertical="center" wrapText="1"/>
    </xf>
    <xf numFmtId="0" fontId="3" fillId="16" borderId="13" xfId="0" applyFont="1" applyFill="1" applyBorder="1" applyAlignment="1">
      <alignment horizontal="center" vertical="center" wrapText="1"/>
    </xf>
    <xf numFmtId="0" fontId="3" fillId="16" borderId="19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 wrapText="1"/>
    </xf>
    <xf numFmtId="0" fontId="3" fillId="16" borderId="29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13" fillId="28" borderId="0" xfId="0" applyFont="1" applyFill="1" applyAlignment="1">
      <alignment horizontal="center" vertical="center"/>
    </xf>
    <xf numFmtId="0" fontId="13" fillId="28" borderId="1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 wrapText="1"/>
    </xf>
    <xf numFmtId="0" fontId="3" fillId="12" borderId="18" xfId="0" applyFont="1" applyFill="1" applyBorder="1" applyAlignment="1">
      <alignment horizontal="center" vertical="center" wrapText="1"/>
    </xf>
    <xf numFmtId="0" fontId="13" fillId="19" borderId="61" xfId="0" applyFont="1" applyFill="1" applyBorder="1" applyAlignment="1">
      <alignment horizontal="center" vertical="center"/>
    </xf>
    <xf numFmtId="0" fontId="19" fillId="19" borderId="48" xfId="0" applyFont="1" applyFill="1" applyBorder="1" applyAlignment="1">
      <alignment horizontal="center" wrapText="1"/>
    </xf>
    <xf numFmtId="0" fontId="19" fillId="19" borderId="49" xfId="0" applyFont="1" applyFill="1" applyBorder="1" applyAlignment="1">
      <alignment horizontal="center" wrapText="1"/>
    </xf>
    <xf numFmtId="0" fontId="19" fillId="19" borderId="50" xfId="0" applyFont="1" applyFill="1" applyBorder="1" applyAlignment="1">
      <alignment horizontal="center" wrapText="1"/>
    </xf>
    <xf numFmtId="0" fontId="3" fillId="14" borderId="57" xfId="0" applyFont="1" applyFill="1" applyBorder="1" applyAlignment="1">
      <alignment horizontal="center" vertical="center" wrapText="1"/>
    </xf>
    <xf numFmtId="0" fontId="3" fillId="14" borderId="54" xfId="0" applyFont="1" applyFill="1" applyBorder="1" applyAlignment="1">
      <alignment horizontal="center" vertical="center" wrapText="1"/>
    </xf>
    <xf numFmtId="0" fontId="3" fillId="14" borderId="56" xfId="0" applyFont="1" applyFill="1" applyBorder="1" applyAlignment="1">
      <alignment horizontal="center" vertical="center" wrapText="1"/>
    </xf>
    <xf numFmtId="0" fontId="3" fillId="16" borderId="57" xfId="0" applyFont="1" applyFill="1" applyBorder="1" applyAlignment="1">
      <alignment horizontal="center" vertical="center" wrapText="1"/>
    </xf>
    <xf numFmtId="0" fontId="3" fillId="16" borderId="54" xfId="0" applyFont="1" applyFill="1" applyBorder="1" applyAlignment="1">
      <alignment horizontal="center" vertical="center" wrapText="1"/>
    </xf>
    <xf numFmtId="0" fontId="3" fillId="16" borderId="56" xfId="0" applyFont="1" applyFill="1" applyBorder="1" applyAlignment="1">
      <alignment horizontal="center" vertical="center" wrapText="1"/>
    </xf>
    <xf numFmtId="0" fontId="3" fillId="18" borderId="57" xfId="0" applyFont="1" applyFill="1" applyBorder="1" applyAlignment="1">
      <alignment horizontal="center" vertical="center"/>
    </xf>
    <xf numFmtId="0" fontId="3" fillId="18" borderId="54" xfId="0" applyFont="1" applyFill="1" applyBorder="1" applyAlignment="1">
      <alignment horizontal="center" vertical="center"/>
    </xf>
    <xf numFmtId="0" fontId="3" fillId="18" borderId="56" xfId="0" applyFont="1" applyFill="1" applyBorder="1" applyAlignment="1">
      <alignment horizontal="center" vertical="center"/>
    </xf>
    <xf numFmtId="0" fontId="19" fillId="19" borderId="48" xfId="0" applyFont="1" applyFill="1" applyBorder="1" applyAlignment="1">
      <alignment horizontal="center" vertical="center" wrapText="1"/>
    </xf>
    <xf numFmtId="0" fontId="19" fillId="19" borderId="4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54" xfId="0" applyFont="1" applyFill="1" applyBorder="1" applyAlignment="1">
      <alignment horizontal="center" vertical="center" wrapText="1"/>
    </xf>
    <xf numFmtId="0" fontId="3" fillId="4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0" fontId="3" fillId="8" borderId="57" xfId="0" applyFont="1" applyFill="1" applyBorder="1" applyAlignment="1">
      <alignment horizontal="center" vertical="center" wrapText="1"/>
    </xf>
    <xf numFmtId="0" fontId="3" fillId="8" borderId="54" xfId="0" applyFont="1" applyFill="1" applyBorder="1" applyAlignment="1">
      <alignment horizontal="center" vertical="center" wrapText="1"/>
    </xf>
    <xf numFmtId="0" fontId="3" fillId="8" borderId="56" xfId="0" applyFont="1" applyFill="1" applyBorder="1" applyAlignment="1">
      <alignment horizontal="center" vertical="center" wrapText="1"/>
    </xf>
    <xf numFmtId="0" fontId="3" fillId="10" borderId="57" xfId="0" applyFont="1" applyFill="1" applyBorder="1" applyAlignment="1">
      <alignment horizontal="center" vertical="center"/>
    </xf>
    <xf numFmtId="0" fontId="3" fillId="10" borderId="54" xfId="0" applyFont="1" applyFill="1" applyBorder="1" applyAlignment="1">
      <alignment horizontal="center" vertical="center"/>
    </xf>
    <xf numFmtId="0" fontId="3" fillId="10" borderId="56" xfId="0" applyFont="1" applyFill="1" applyBorder="1" applyAlignment="1">
      <alignment horizontal="center" vertical="center"/>
    </xf>
    <xf numFmtId="0" fontId="3" fillId="12" borderId="57" xfId="0" applyFont="1" applyFill="1" applyBorder="1" applyAlignment="1">
      <alignment horizontal="center" vertical="center" wrapText="1"/>
    </xf>
    <xf numFmtId="0" fontId="3" fillId="12" borderId="54" xfId="0" applyFont="1" applyFill="1" applyBorder="1" applyAlignment="1">
      <alignment horizontal="center" vertical="center" wrapText="1"/>
    </xf>
    <xf numFmtId="0" fontId="3" fillId="12" borderId="56" xfId="0" applyFont="1" applyFill="1" applyBorder="1" applyAlignment="1">
      <alignment horizontal="center" vertical="center" wrapText="1"/>
    </xf>
    <xf numFmtId="0" fontId="3" fillId="30" borderId="2" xfId="0" applyFont="1" applyFill="1" applyBorder="1" applyAlignment="1">
      <alignment horizontal="center" vertical="center" wrapText="1"/>
    </xf>
    <xf numFmtId="0" fontId="3" fillId="28" borderId="8" xfId="0" applyFont="1" applyFill="1" applyBorder="1" applyAlignment="1">
      <alignment horizontal="center" vertical="center" wrapText="1"/>
    </xf>
    <xf numFmtId="0" fontId="3" fillId="20" borderId="5" xfId="0" applyFont="1" applyFill="1" applyBorder="1" applyAlignment="1">
      <alignment horizontal="center" vertical="center" wrapText="1"/>
    </xf>
    <xf numFmtId="0" fontId="3" fillId="20" borderId="57" xfId="0" applyFont="1" applyFill="1" applyBorder="1" applyAlignment="1">
      <alignment horizontal="center" vertical="center" wrapText="1"/>
    </xf>
    <xf numFmtId="0" fontId="3" fillId="20" borderId="13" xfId="0" applyFont="1" applyFill="1" applyBorder="1" applyAlignment="1">
      <alignment horizontal="center" vertical="center" wrapText="1"/>
    </xf>
    <xf numFmtId="0" fontId="3" fillId="20" borderId="54" xfId="0" applyFont="1" applyFill="1" applyBorder="1" applyAlignment="1">
      <alignment horizontal="center" vertical="center" wrapText="1"/>
    </xf>
    <xf numFmtId="0" fontId="3" fillId="20" borderId="14" xfId="0" applyFont="1" applyFill="1" applyBorder="1" applyAlignment="1">
      <alignment horizontal="center" vertical="center" wrapText="1"/>
    </xf>
    <xf numFmtId="0" fontId="3" fillId="20" borderId="56" xfId="0" applyFont="1" applyFill="1" applyBorder="1" applyAlignment="1">
      <alignment horizontal="center" vertical="center" wrapText="1"/>
    </xf>
    <xf numFmtId="0" fontId="13" fillId="36" borderId="6" xfId="0" applyFont="1" applyFill="1" applyBorder="1" applyAlignment="1">
      <alignment horizontal="center" vertical="center" wrapText="1"/>
    </xf>
    <xf numFmtId="0" fontId="13" fillId="36" borderId="57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54" xfId="0" applyFont="1" applyFill="1" applyBorder="1" applyAlignment="1">
      <alignment horizontal="center" vertical="center" wrapText="1"/>
    </xf>
    <xf numFmtId="0" fontId="13" fillId="36" borderId="18" xfId="0" applyFont="1" applyFill="1" applyBorder="1" applyAlignment="1">
      <alignment horizontal="center" vertical="center" wrapText="1"/>
    </xf>
    <xf numFmtId="0" fontId="13" fillId="36" borderId="5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20" borderId="15" xfId="0" applyFont="1" applyFill="1" applyBorder="1" applyAlignment="1">
      <alignment horizontal="center" vertical="center" wrapText="1"/>
    </xf>
    <xf numFmtId="0" fontId="3" fillId="20" borderId="19" xfId="0" applyFont="1" applyFill="1" applyBorder="1" applyAlignment="1">
      <alignment horizontal="center" vertical="center" wrapText="1"/>
    </xf>
    <xf numFmtId="0" fontId="3" fillId="20" borderId="2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28" borderId="19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14" borderId="18" xfId="0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3" fillId="16" borderId="18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18" xfId="0" applyFont="1" applyFill="1" applyBorder="1" applyAlignment="1">
      <alignment horizontal="center" vertical="center"/>
    </xf>
    <xf numFmtId="0" fontId="4" fillId="40" borderId="14" xfId="0" applyFont="1" applyFill="1" applyBorder="1" applyAlignment="1">
      <alignment horizontal="center"/>
    </xf>
    <xf numFmtId="0" fontId="4" fillId="40" borderId="18" xfId="0" applyFont="1" applyFill="1" applyBorder="1" applyAlignment="1">
      <alignment horizontal="center"/>
    </xf>
    <xf numFmtId="0" fontId="3" fillId="33" borderId="1" xfId="0" applyFont="1" applyFill="1" applyBorder="1" applyAlignment="1">
      <alignment horizontal="center" vertical="center"/>
    </xf>
    <xf numFmtId="0" fontId="3" fillId="33" borderId="3" xfId="0" applyFont="1" applyFill="1" applyBorder="1" applyAlignment="1">
      <alignment horizontal="center" vertical="center"/>
    </xf>
    <xf numFmtId="0" fontId="3" fillId="32" borderId="0" xfId="0" applyFont="1" applyFill="1" applyAlignment="1">
      <alignment horizontal="center" vertical="center" wrapText="1"/>
    </xf>
    <xf numFmtId="0" fontId="4" fillId="32" borderId="14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 wrapText="1"/>
    </xf>
    <xf numFmtId="0" fontId="3" fillId="32" borderId="2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3" fillId="32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/>
    </xf>
    <xf numFmtId="0" fontId="4" fillId="19" borderId="7" xfId="0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 wrapText="1"/>
    </xf>
    <xf numFmtId="0" fontId="4" fillId="21" borderId="7" xfId="0" applyFont="1" applyFill="1" applyBorder="1" applyAlignment="1">
      <alignment horizontal="center" vertical="center"/>
    </xf>
    <xf numFmtId="0" fontId="4" fillId="21" borderId="8" xfId="0" applyFont="1" applyFill="1" applyBorder="1" applyAlignment="1">
      <alignment horizontal="center" vertical="center"/>
    </xf>
    <xf numFmtId="0" fontId="4" fillId="21" borderId="9" xfId="0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/>
    </xf>
    <xf numFmtId="0" fontId="4" fillId="33" borderId="9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33" borderId="15" xfId="0" applyFont="1" applyFill="1" applyBorder="1" applyAlignment="1">
      <alignment horizontal="center" vertical="center"/>
    </xf>
    <xf numFmtId="0" fontId="3" fillId="33" borderId="1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32" borderId="0" xfId="0" applyFont="1" applyFill="1" applyAlignment="1">
      <alignment horizontal="center"/>
    </xf>
    <xf numFmtId="0" fontId="4" fillId="32" borderId="19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/>
    </xf>
    <xf numFmtId="0" fontId="3" fillId="20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2" borderId="2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6" fillId="28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26" fillId="2" borderId="31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pt33090.sharepoint.com/sites/OP_POAT_MonPIICIE/Shared%20Documents/02_Documentos_de_trabalho/1_Avalia&#231;&#227;o_ExPost/Parceiros/Feira/Documentos%20trabalho/Indicadores%20comuns%20e%20especificos/Indicadores_08_04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Comuns"/>
      <sheetName val="IndicadoresEspecificos"/>
      <sheetName val="EscolarizaçãoResultado"/>
      <sheetName val="Realização"/>
      <sheetName val="Resultado"/>
      <sheetName val="Comuns extra"/>
      <sheetName val="A1_Equipa Multidisciplinar"/>
      <sheetName val="A2_Viva as Férias"/>
      <sheetName val="A3_Observatorio"/>
      <sheetName val="A4_Educação 5.0"/>
      <sheetName val="A5_Hora de Programar"/>
      <sheetName val="A6_Hora de Experimentar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6</v>
          </cell>
          <cell r="E15">
            <v>6</v>
          </cell>
          <cell r="F15">
            <v>4</v>
          </cell>
          <cell r="G15"/>
        </row>
        <row r="98">
          <cell r="E98">
            <v>4</v>
          </cell>
          <cell r="F98">
            <v>3</v>
          </cell>
          <cell r="G98">
            <v>2</v>
          </cell>
        </row>
      </sheetData>
      <sheetData sheetId="7">
        <row r="11">
          <cell r="D11">
            <v>29</v>
          </cell>
          <cell r="E11">
            <v>139</v>
          </cell>
          <cell r="F11"/>
          <cell r="G11">
            <v>26</v>
          </cell>
          <cell r="H11">
            <v>6</v>
          </cell>
          <cell r="I11">
            <v>73</v>
          </cell>
        </row>
        <row r="16">
          <cell r="D16">
            <v>22</v>
          </cell>
          <cell r="E16">
            <v>140</v>
          </cell>
          <cell r="F16"/>
          <cell r="G16">
            <v>22</v>
          </cell>
          <cell r="H16">
            <v>1</v>
          </cell>
          <cell r="I16">
            <v>75</v>
          </cell>
        </row>
        <row r="22">
          <cell r="D22">
            <v>13</v>
          </cell>
          <cell r="E22">
            <v>37</v>
          </cell>
          <cell r="F22"/>
          <cell r="G22">
            <v>17</v>
          </cell>
          <cell r="H22">
            <v>3</v>
          </cell>
          <cell r="I22">
            <v>35</v>
          </cell>
        </row>
        <row r="27">
          <cell r="D27">
            <v>48</v>
          </cell>
          <cell r="E27">
            <v>193</v>
          </cell>
          <cell r="F27"/>
          <cell r="G27">
            <v>33</v>
          </cell>
          <cell r="H27">
            <v>7</v>
          </cell>
          <cell r="I27">
            <v>75</v>
          </cell>
        </row>
        <row r="32">
          <cell r="D32">
            <v>13</v>
          </cell>
          <cell r="E32">
            <v>88</v>
          </cell>
          <cell r="F32"/>
          <cell r="G32">
            <v>26</v>
          </cell>
          <cell r="H32">
            <v>4</v>
          </cell>
          <cell r="I32">
            <v>39</v>
          </cell>
        </row>
        <row r="37">
          <cell r="D37">
            <v>64</v>
          </cell>
          <cell r="E37">
            <v>211</v>
          </cell>
          <cell r="F37"/>
          <cell r="G37">
            <v>70</v>
          </cell>
          <cell r="H37">
            <v>10</v>
          </cell>
          <cell r="I37">
            <v>123</v>
          </cell>
        </row>
        <row r="38">
          <cell r="D38">
            <v>15</v>
          </cell>
          <cell r="E38">
            <v>53</v>
          </cell>
        </row>
        <row r="39">
          <cell r="D39">
            <v>2</v>
          </cell>
          <cell r="E39">
            <v>37</v>
          </cell>
        </row>
        <row r="40">
          <cell r="D40"/>
          <cell r="E40"/>
        </row>
        <row r="41">
          <cell r="D41">
            <v>1</v>
          </cell>
          <cell r="E41">
            <v>20</v>
          </cell>
        </row>
        <row r="43">
          <cell r="F43"/>
          <cell r="G43">
            <v>15</v>
          </cell>
          <cell r="H43"/>
          <cell r="I43">
            <v>65</v>
          </cell>
        </row>
        <row r="49">
          <cell r="D49">
            <v>17</v>
          </cell>
          <cell r="E49">
            <v>120</v>
          </cell>
          <cell r="F49"/>
          <cell r="G49">
            <v>29</v>
          </cell>
          <cell r="H49">
            <v>5</v>
          </cell>
          <cell r="I49">
            <v>60</v>
          </cell>
        </row>
        <row r="54">
          <cell r="D54">
            <v>27</v>
          </cell>
          <cell r="E54">
            <v>79</v>
          </cell>
          <cell r="F54"/>
          <cell r="G54">
            <v>23</v>
          </cell>
          <cell r="H54"/>
          <cell r="I54">
            <v>57</v>
          </cell>
        </row>
        <row r="65">
          <cell r="F65">
            <v>144</v>
          </cell>
        </row>
      </sheetData>
      <sheetData sheetId="8"/>
      <sheetData sheetId="9">
        <row r="9">
          <cell r="D9">
            <v>18</v>
          </cell>
          <cell r="E9">
            <v>18</v>
          </cell>
        </row>
        <row r="10">
          <cell r="D10">
            <v>87</v>
          </cell>
          <cell r="E10">
            <v>52</v>
          </cell>
          <cell r="M10">
            <v>70</v>
          </cell>
        </row>
        <row r="11">
          <cell r="D11">
            <v>48</v>
          </cell>
          <cell r="E11">
            <v>77</v>
          </cell>
          <cell r="M11">
            <v>86</v>
          </cell>
        </row>
        <row r="12">
          <cell r="D12">
            <v>7</v>
          </cell>
          <cell r="E12">
            <v>22</v>
          </cell>
          <cell r="M12">
            <v>123</v>
          </cell>
        </row>
        <row r="13">
          <cell r="D13">
            <v>46</v>
          </cell>
          <cell r="E13">
            <v>30</v>
          </cell>
          <cell r="M13">
            <v>82</v>
          </cell>
        </row>
        <row r="14">
          <cell r="D14">
            <v>26</v>
          </cell>
          <cell r="E14">
            <v>25</v>
          </cell>
          <cell r="M14">
            <v>186</v>
          </cell>
        </row>
        <row r="15">
          <cell r="D15">
            <v>65</v>
          </cell>
          <cell r="E15">
            <v>73</v>
          </cell>
          <cell r="M15">
            <v>53</v>
          </cell>
        </row>
        <row r="16">
          <cell r="D16">
            <v>3</v>
          </cell>
          <cell r="E16">
            <v>14</v>
          </cell>
          <cell r="M16">
            <v>31</v>
          </cell>
        </row>
        <row r="17">
          <cell r="D17">
            <v>18</v>
          </cell>
          <cell r="E17">
            <v>28</v>
          </cell>
          <cell r="M17">
            <v>64</v>
          </cell>
        </row>
        <row r="18">
          <cell r="M18">
            <v>77</v>
          </cell>
        </row>
        <row r="19">
          <cell r="M19">
            <v>118</v>
          </cell>
        </row>
        <row r="20">
          <cell r="M20">
            <v>28</v>
          </cell>
        </row>
        <row r="21">
          <cell r="M21">
            <v>102</v>
          </cell>
        </row>
        <row r="22">
          <cell r="M22">
            <v>94</v>
          </cell>
        </row>
        <row r="23">
          <cell r="M23">
            <v>43</v>
          </cell>
        </row>
        <row r="24">
          <cell r="M24">
            <v>65</v>
          </cell>
        </row>
        <row r="25">
          <cell r="M25">
            <v>74</v>
          </cell>
        </row>
        <row r="26">
          <cell r="M26">
            <v>75</v>
          </cell>
        </row>
        <row r="27">
          <cell r="M27">
            <v>70</v>
          </cell>
        </row>
        <row r="28">
          <cell r="M28">
            <v>19</v>
          </cell>
        </row>
        <row r="29">
          <cell r="M29">
            <v>32</v>
          </cell>
        </row>
        <row r="30">
          <cell r="M30">
            <v>178</v>
          </cell>
        </row>
        <row r="31">
          <cell r="M31">
            <v>42</v>
          </cell>
        </row>
        <row r="32">
          <cell r="M32">
            <v>61</v>
          </cell>
        </row>
        <row r="33">
          <cell r="M33">
            <v>181</v>
          </cell>
        </row>
        <row r="34">
          <cell r="M34">
            <v>84</v>
          </cell>
        </row>
        <row r="35">
          <cell r="M35">
            <v>30</v>
          </cell>
        </row>
        <row r="36">
          <cell r="M36">
            <v>35</v>
          </cell>
        </row>
        <row r="37">
          <cell r="M37">
            <v>87</v>
          </cell>
        </row>
        <row r="38">
          <cell r="M38">
            <v>22</v>
          </cell>
        </row>
        <row r="39">
          <cell r="M39">
            <v>279</v>
          </cell>
        </row>
        <row r="40">
          <cell r="M40">
            <v>251</v>
          </cell>
        </row>
        <row r="41">
          <cell r="M41">
            <v>75</v>
          </cell>
        </row>
        <row r="42">
          <cell r="M42">
            <v>71</v>
          </cell>
        </row>
        <row r="43">
          <cell r="M43"/>
        </row>
        <row r="44">
          <cell r="M44">
            <v>31</v>
          </cell>
        </row>
        <row r="45">
          <cell r="M45">
            <v>20</v>
          </cell>
        </row>
        <row r="46">
          <cell r="M46">
            <v>152</v>
          </cell>
        </row>
        <row r="47">
          <cell r="M47">
            <v>72</v>
          </cell>
        </row>
        <row r="48">
          <cell r="M48">
            <v>98</v>
          </cell>
        </row>
        <row r="49">
          <cell r="M49">
            <v>78</v>
          </cell>
        </row>
        <row r="50">
          <cell r="M50">
            <v>98</v>
          </cell>
        </row>
        <row r="51">
          <cell r="M51">
            <v>85</v>
          </cell>
        </row>
        <row r="52">
          <cell r="M52">
            <v>72</v>
          </cell>
        </row>
        <row r="53">
          <cell r="M53">
            <v>90</v>
          </cell>
        </row>
        <row r="54">
          <cell r="M54">
            <v>112</v>
          </cell>
        </row>
        <row r="55">
          <cell r="M55">
            <v>100</v>
          </cell>
        </row>
        <row r="56">
          <cell r="M56">
            <v>74</v>
          </cell>
        </row>
        <row r="57">
          <cell r="M57">
            <v>38</v>
          </cell>
        </row>
        <row r="58">
          <cell r="M58">
            <v>107</v>
          </cell>
        </row>
        <row r="59">
          <cell r="M59">
            <v>72</v>
          </cell>
        </row>
        <row r="60">
          <cell r="M60">
            <v>82</v>
          </cell>
        </row>
      </sheetData>
      <sheetData sheetId="10">
        <row r="10">
          <cell r="E10">
            <v>72</v>
          </cell>
        </row>
        <row r="14">
          <cell r="E14">
            <v>34</v>
          </cell>
        </row>
        <row r="18">
          <cell r="E18">
            <v>54</v>
          </cell>
        </row>
        <row r="22">
          <cell r="E22">
            <v>32</v>
          </cell>
        </row>
        <row r="26">
          <cell r="E26">
            <v>30</v>
          </cell>
        </row>
        <row r="30">
          <cell r="E30">
            <v>91</v>
          </cell>
        </row>
        <row r="34">
          <cell r="E34">
            <v>15</v>
          </cell>
        </row>
        <row r="38">
          <cell r="E38">
            <v>38</v>
          </cell>
        </row>
        <row r="42">
          <cell r="E42">
            <v>58</v>
          </cell>
        </row>
        <row r="54">
          <cell r="E54">
            <v>40</v>
          </cell>
        </row>
        <row r="57">
          <cell r="E57">
            <v>45</v>
          </cell>
        </row>
        <row r="60">
          <cell r="E60">
            <v>16</v>
          </cell>
        </row>
        <row r="63">
          <cell r="E63">
            <v>41</v>
          </cell>
        </row>
        <row r="66">
          <cell r="E66">
            <v>41</v>
          </cell>
        </row>
        <row r="69">
          <cell r="E69">
            <v>3</v>
          </cell>
        </row>
        <row r="72">
          <cell r="E72">
            <v>45</v>
          </cell>
        </row>
        <row r="75">
          <cell r="E75">
            <v>1</v>
          </cell>
        </row>
        <row r="78">
          <cell r="E78">
            <v>32</v>
          </cell>
        </row>
        <row r="81">
          <cell r="E81">
            <v>2</v>
          </cell>
        </row>
        <row r="84">
          <cell r="E84">
            <v>26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63"/>
  <sheetViews>
    <sheetView topLeftCell="A5" zoomScale="80" zoomScaleNormal="80" workbookViewId="0">
      <selection activeCell="W20" sqref="W20"/>
    </sheetView>
  </sheetViews>
  <sheetFormatPr defaultColWidth="9.109375" defaultRowHeight="13.8" x14ac:dyDescent="0.3"/>
  <cols>
    <col min="1" max="1" width="9.109375" style="4"/>
    <col min="2" max="2" width="16.44140625" style="4" customWidth="1"/>
    <col min="3" max="3" width="10.5546875" style="4" customWidth="1"/>
    <col min="4" max="8" width="10.44140625" style="4" customWidth="1"/>
    <col min="9" max="11" width="9.109375" style="4"/>
    <col min="12" max="12" width="16.33203125" style="4" customWidth="1"/>
    <col min="13" max="18" width="9.109375" style="4"/>
    <col min="19" max="19" width="9.44140625" style="4" bestFit="1" customWidth="1"/>
    <col min="20" max="20" width="9.109375" style="4"/>
    <col min="21" max="28" width="9.109375" style="2"/>
    <col min="29" max="16384" width="9.109375" style="4"/>
  </cols>
  <sheetData>
    <row r="2" spans="2:20" x14ac:dyDescent="0.3">
      <c r="B2" s="2"/>
      <c r="C2" s="2"/>
      <c r="D2" s="2"/>
      <c r="E2" s="2"/>
      <c r="F2" s="2"/>
      <c r="G2" s="2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2:20" ht="13.95" customHeight="1" x14ac:dyDescent="0.3">
      <c r="B3" s="663" t="s">
        <v>0</v>
      </c>
      <c r="C3" s="664"/>
      <c r="D3" s="664"/>
      <c r="E3" s="664"/>
      <c r="F3" s="664"/>
      <c r="G3" s="664"/>
      <c r="H3" s="665"/>
      <c r="I3" s="3"/>
      <c r="J3" s="3"/>
      <c r="K3" s="3"/>
      <c r="L3" s="680" t="s">
        <v>23</v>
      </c>
      <c r="M3" s="681"/>
      <c r="N3" s="681"/>
      <c r="O3" s="681"/>
      <c r="P3" s="681"/>
      <c r="Q3" s="681"/>
      <c r="R3" s="681"/>
      <c r="S3" s="681"/>
      <c r="T3" s="62"/>
    </row>
    <row r="4" spans="2:20" ht="19.350000000000001" customHeight="1" x14ac:dyDescent="0.3">
      <c r="B4" s="1"/>
      <c r="C4" s="1"/>
      <c r="D4" s="6" t="s">
        <v>1</v>
      </c>
      <c r="E4" s="6" t="s">
        <v>2</v>
      </c>
      <c r="F4" s="6" t="s">
        <v>3</v>
      </c>
      <c r="G4" s="6" t="s">
        <v>4</v>
      </c>
      <c r="H4" s="7" t="s">
        <v>5</v>
      </c>
      <c r="I4" s="3"/>
      <c r="J4" s="3"/>
      <c r="K4" s="3"/>
      <c r="L4" s="682"/>
      <c r="M4" s="683"/>
      <c r="N4" s="683"/>
      <c r="O4" s="683"/>
      <c r="P4" s="683"/>
      <c r="Q4" s="683"/>
      <c r="R4" s="683"/>
      <c r="S4" s="683"/>
      <c r="T4" s="62"/>
    </row>
    <row r="5" spans="2:20" ht="12.75" customHeight="1" x14ac:dyDescent="0.3">
      <c r="B5" s="666" t="s">
        <v>8</v>
      </c>
      <c r="C5" s="10" t="s">
        <v>9</v>
      </c>
      <c r="D5" s="11">
        <v>1.8</v>
      </c>
      <c r="E5" s="11">
        <v>1.6</v>
      </c>
      <c r="F5" s="11">
        <v>0.5</v>
      </c>
      <c r="G5" s="11">
        <v>1</v>
      </c>
      <c r="H5" s="12">
        <v>0.5</v>
      </c>
      <c r="I5" s="3"/>
      <c r="J5" s="3"/>
      <c r="K5" s="3"/>
      <c r="L5" s="8"/>
      <c r="M5" s="1"/>
      <c r="N5" s="197" t="s">
        <v>1</v>
      </c>
      <c r="O5" s="197" t="s">
        <v>2</v>
      </c>
      <c r="P5" s="197" t="s">
        <v>3</v>
      </c>
      <c r="Q5" s="63" t="s">
        <v>4</v>
      </c>
      <c r="R5" s="64" t="s">
        <v>5</v>
      </c>
      <c r="S5" s="64" t="s">
        <v>6</v>
      </c>
      <c r="T5" s="64"/>
    </row>
    <row r="6" spans="2:20" ht="13.95" customHeight="1" x14ac:dyDescent="0.3">
      <c r="B6" s="667"/>
      <c r="C6" s="3" t="s">
        <v>10</v>
      </c>
      <c r="D6" s="14">
        <v>10.6</v>
      </c>
      <c r="E6" s="14">
        <v>4.3</v>
      </c>
      <c r="F6" s="14">
        <v>2.8</v>
      </c>
      <c r="G6" s="14">
        <v>2</v>
      </c>
      <c r="H6" s="15">
        <v>1.6</v>
      </c>
      <c r="I6" s="3"/>
      <c r="J6" s="3"/>
      <c r="K6" s="3"/>
      <c r="L6" s="666" t="s">
        <v>8</v>
      </c>
      <c r="M6" s="10" t="s">
        <v>9</v>
      </c>
      <c r="N6" s="13"/>
      <c r="O6" s="13"/>
      <c r="P6" s="13"/>
      <c r="Q6" s="13"/>
      <c r="R6" s="12"/>
      <c r="S6" s="66"/>
      <c r="T6" s="67"/>
    </row>
    <row r="7" spans="2:20" x14ac:dyDescent="0.3">
      <c r="B7" s="667"/>
      <c r="C7" s="10" t="s">
        <v>11</v>
      </c>
      <c r="D7" s="11">
        <v>15.5</v>
      </c>
      <c r="E7" s="11">
        <v>4.7</v>
      </c>
      <c r="F7" s="11">
        <v>8.6999999999999993</v>
      </c>
      <c r="G7" s="11">
        <v>7.3</v>
      </c>
      <c r="H7" s="12">
        <v>1.7</v>
      </c>
      <c r="I7" s="3"/>
      <c r="J7" s="3"/>
      <c r="K7" s="3"/>
      <c r="L7" s="667"/>
      <c r="M7" s="3" t="s">
        <v>10</v>
      </c>
      <c r="N7" s="16">
        <v>43</v>
      </c>
      <c r="O7" s="16">
        <v>40</v>
      </c>
      <c r="P7" s="16">
        <v>26</v>
      </c>
      <c r="Q7" s="16">
        <v>18</v>
      </c>
      <c r="R7" s="204">
        <v>18</v>
      </c>
      <c r="S7" s="200"/>
      <c r="T7" s="2"/>
    </row>
    <row r="8" spans="2:20" x14ac:dyDescent="0.3">
      <c r="B8" s="668"/>
      <c r="C8" s="1" t="s">
        <v>12</v>
      </c>
      <c r="D8" s="18" t="s">
        <v>13</v>
      </c>
      <c r="E8" s="18" t="s">
        <v>13</v>
      </c>
      <c r="F8" s="18" t="s">
        <v>13</v>
      </c>
      <c r="G8" s="18" t="s">
        <v>13</v>
      </c>
      <c r="H8" s="21" t="s">
        <v>13</v>
      </c>
      <c r="I8" s="3"/>
      <c r="J8" s="3"/>
      <c r="K8" s="3"/>
      <c r="L8" s="667"/>
      <c r="M8" s="10" t="s">
        <v>11</v>
      </c>
      <c r="N8" s="13">
        <v>53</v>
      </c>
      <c r="O8" s="13">
        <v>52</v>
      </c>
      <c r="P8" s="13">
        <v>49</v>
      </c>
      <c r="Q8" s="13">
        <v>45</v>
      </c>
      <c r="R8" s="12">
        <v>26</v>
      </c>
      <c r="S8" s="66"/>
      <c r="T8" s="2"/>
    </row>
    <row r="9" spans="2:20" x14ac:dyDescent="0.3">
      <c r="B9" s="658" t="s">
        <v>14</v>
      </c>
      <c r="C9" s="22" t="s">
        <v>9</v>
      </c>
      <c r="D9" s="23">
        <v>6.1</v>
      </c>
      <c r="E9" s="23">
        <v>2.2000000000000002</v>
      </c>
      <c r="F9" s="23">
        <v>4.3</v>
      </c>
      <c r="G9" s="23">
        <v>1.9</v>
      </c>
      <c r="H9" s="24">
        <v>1.3</v>
      </c>
      <c r="I9" s="3"/>
      <c r="J9" s="3"/>
      <c r="K9" s="3"/>
      <c r="L9" s="668"/>
      <c r="M9" s="1" t="s">
        <v>12</v>
      </c>
      <c r="N9" s="20"/>
      <c r="O9" s="20"/>
      <c r="P9" s="20"/>
      <c r="Q9" s="20"/>
      <c r="R9" s="202"/>
      <c r="S9" s="201"/>
      <c r="T9" s="68"/>
    </row>
    <row r="10" spans="2:20" x14ac:dyDescent="0.3">
      <c r="B10" s="659"/>
      <c r="C10" s="3" t="s">
        <v>10</v>
      </c>
      <c r="D10" s="14">
        <v>14.4</v>
      </c>
      <c r="E10" s="14">
        <v>6.9</v>
      </c>
      <c r="F10" s="14">
        <v>8.8000000000000007</v>
      </c>
      <c r="G10" s="14">
        <v>3.7</v>
      </c>
      <c r="H10" s="15">
        <v>3.5</v>
      </c>
      <c r="I10" s="3"/>
      <c r="J10" s="3"/>
      <c r="K10" s="3"/>
      <c r="L10" s="658" t="s">
        <v>14</v>
      </c>
      <c r="M10" s="22" t="s">
        <v>9</v>
      </c>
      <c r="N10" s="25"/>
      <c r="O10" s="25"/>
      <c r="P10" s="25"/>
      <c r="Q10" s="25"/>
      <c r="R10" s="24"/>
      <c r="S10" s="69"/>
      <c r="T10" s="67"/>
    </row>
    <row r="11" spans="2:20" x14ac:dyDescent="0.3">
      <c r="B11" s="659"/>
      <c r="C11" s="22" t="s">
        <v>11</v>
      </c>
      <c r="D11" s="23">
        <v>22</v>
      </c>
      <c r="E11" s="23">
        <v>10</v>
      </c>
      <c r="F11" s="23">
        <v>9.4</v>
      </c>
      <c r="G11" s="23">
        <v>4.7</v>
      </c>
      <c r="H11" s="24">
        <v>5.9</v>
      </c>
      <c r="I11" s="3"/>
      <c r="J11" s="3"/>
      <c r="K11" s="3"/>
      <c r="L11" s="659"/>
      <c r="M11" s="3" t="s">
        <v>10</v>
      </c>
      <c r="N11" s="16">
        <v>35</v>
      </c>
      <c r="O11" s="16">
        <v>33</v>
      </c>
      <c r="P11" s="16">
        <v>32</v>
      </c>
      <c r="Q11" s="16">
        <v>31</v>
      </c>
      <c r="R11" s="204">
        <v>16</v>
      </c>
      <c r="S11" s="200"/>
      <c r="T11" s="2"/>
    </row>
    <row r="12" spans="2:20" x14ac:dyDescent="0.3">
      <c r="B12" s="660"/>
      <c r="C12" s="1" t="s">
        <v>12</v>
      </c>
      <c r="D12" s="18" t="s">
        <v>13</v>
      </c>
      <c r="E12" s="18" t="s">
        <v>13</v>
      </c>
      <c r="F12" s="18" t="s">
        <v>13</v>
      </c>
      <c r="G12" s="18" t="s">
        <v>13</v>
      </c>
      <c r="H12" s="19" t="s">
        <v>13</v>
      </c>
      <c r="I12" s="3"/>
      <c r="J12" s="3"/>
      <c r="K12" s="3"/>
      <c r="L12" s="659"/>
      <c r="M12" s="22" t="s">
        <v>11</v>
      </c>
      <c r="N12" s="25">
        <v>60</v>
      </c>
      <c r="O12" s="25">
        <v>52</v>
      </c>
      <c r="P12" s="25">
        <v>60</v>
      </c>
      <c r="Q12" s="25">
        <v>41</v>
      </c>
      <c r="R12" s="24">
        <v>31</v>
      </c>
      <c r="S12" s="69"/>
      <c r="T12" s="2"/>
    </row>
    <row r="13" spans="2:20" x14ac:dyDescent="0.3">
      <c r="B13" s="661" t="s">
        <v>15</v>
      </c>
      <c r="C13" s="26" t="s">
        <v>9</v>
      </c>
      <c r="D13" s="27">
        <v>4.2</v>
      </c>
      <c r="E13" s="27">
        <v>2.5</v>
      </c>
      <c r="F13" s="27">
        <v>2.2999999999999998</v>
      </c>
      <c r="G13" s="27">
        <v>2.1</v>
      </c>
      <c r="H13" s="28">
        <v>4.3</v>
      </c>
      <c r="I13" s="3"/>
      <c r="J13" s="3"/>
      <c r="K13" s="3"/>
      <c r="L13" s="659"/>
      <c r="M13" s="1" t="s">
        <v>12</v>
      </c>
      <c r="N13" s="20"/>
      <c r="O13" s="20"/>
      <c r="P13" s="20"/>
      <c r="Q13" s="20"/>
      <c r="R13" s="202"/>
      <c r="S13" s="201"/>
      <c r="T13" s="2"/>
    </row>
    <row r="14" spans="2:20" ht="13.95" customHeight="1" x14ac:dyDescent="0.3">
      <c r="B14" s="662"/>
      <c r="C14" s="3" t="s">
        <v>10</v>
      </c>
      <c r="D14" s="14">
        <v>3.8</v>
      </c>
      <c r="E14" s="14">
        <v>2.2999999999999998</v>
      </c>
      <c r="F14" s="14">
        <v>0.6</v>
      </c>
      <c r="G14" s="14">
        <v>2.6</v>
      </c>
      <c r="H14" s="15">
        <v>0</v>
      </c>
      <c r="I14" s="3"/>
      <c r="J14" s="3"/>
      <c r="K14" s="3"/>
      <c r="L14" s="661" t="s">
        <v>15</v>
      </c>
      <c r="M14" s="26" t="s">
        <v>9</v>
      </c>
      <c r="N14" s="29"/>
      <c r="O14" s="29"/>
      <c r="P14" s="29"/>
      <c r="Q14" s="29"/>
      <c r="R14" s="28"/>
      <c r="S14" s="70"/>
      <c r="T14" s="67"/>
    </row>
    <row r="15" spans="2:20" x14ac:dyDescent="0.3">
      <c r="B15" s="662"/>
      <c r="C15" s="26" t="s">
        <v>11</v>
      </c>
      <c r="D15" s="27">
        <v>8.1999999999999993</v>
      </c>
      <c r="E15" s="27">
        <v>3.4</v>
      </c>
      <c r="F15" s="27">
        <v>3.1</v>
      </c>
      <c r="G15" s="27">
        <v>11.9</v>
      </c>
      <c r="H15" s="28">
        <v>3.4</v>
      </c>
      <c r="I15" s="3"/>
      <c r="J15" s="3"/>
      <c r="K15" s="3"/>
      <c r="L15" s="662"/>
      <c r="M15" s="3" t="s">
        <v>10</v>
      </c>
      <c r="N15" s="16">
        <v>36</v>
      </c>
      <c r="O15" s="16">
        <v>18</v>
      </c>
      <c r="P15" s="16">
        <v>16</v>
      </c>
      <c r="Q15" s="237">
        <v>8</v>
      </c>
      <c r="R15" s="238">
        <v>9</v>
      </c>
      <c r="S15" s="200"/>
      <c r="T15" s="2"/>
    </row>
    <row r="16" spans="2:20" x14ac:dyDescent="0.3">
      <c r="B16" s="662"/>
      <c r="C16" s="3" t="s">
        <v>12</v>
      </c>
      <c r="D16" s="18" t="s">
        <v>13</v>
      </c>
      <c r="E16" s="18" t="s">
        <v>13</v>
      </c>
      <c r="F16" s="18" t="s">
        <v>13</v>
      </c>
      <c r="G16" s="18" t="s">
        <v>13</v>
      </c>
      <c r="H16" s="15">
        <v>9.8000000000000007</v>
      </c>
      <c r="I16" s="3"/>
      <c r="J16" s="3"/>
      <c r="K16" s="3"/>
      <c r="L16" s="662"/>
      <c r="M16" s="26" t="s">
        <v>11</v>
      </c>
      <c r="N16" s="29">
        <v>44</v>
      </c>
      <c r="O16" s="29">
        <v>36</v>
      </c>
      <c r="P16" s="29">
        <v>36</v>
      </c>
      <c r="Q16" s="29">
        <v>36</v>
      </c>
      <c r="R16" s="28">
        <v>20</v>
      </c>
      <c r="S16" s="70"/>
      <c r="T16" s="2"/>
    </row>
    <row r="17" spans="2:20" x14ac:dyDescent="0.3">
      <c r="B17" s="652" t="s">
        <v>16</v>
      </c>
      <c r="C17" s="30" t="s">
        <v>9</v>
      </c>
      <c r="D17" s="31">
        <v>0.4</v>
      </c>
      <c r="E17" s="31">
        <v>0.4</v>
      </c>
      <c r="F17" s="31">
        <v>2.2999999999999998</v>
      </c>
      <c r="G17" s="31">
        <v>0</v>
      </c>
      <c r="H17" s="32">
        <v>0.5</v>
      </c>
      <c r="I17" s="3"/>
      <c r="J17" s="3"/>
      <c r="K17" s="3"/>
      <c r="L17" s="662"/>
      <c r="M17" s="1" t="s">
        <v>12</v>
      </c>
      <c r="N17" s="20"/>
      <c r="O17" s="20"/>
      <c r="P17" s="20"/>
      <c r="Q17" s="20"/>
      <c r="R17" s="202"/>
      <c r="S17" s="201"/>
      <c r="T17" s="2"/>
    </row>
    <row r="18" spans="2:20" ht="15" customHeight="1" x14ac:dyDescent="0.3">
      <c r="B18" s="653"/>
      <c r="C18" s="3" t="s">
        <v>10</v>
      </c>
      <c r="D18" s="14">
        <v>3.2</v>
      </c>
      <c r="E18" s="14">
        <v>3.5</v>
      </c>
      <c r="F18" s="14">
        <v>0</v>
      </c>
      <c r="G18" s="14">
        <v>3.5</v>
      </c>
      <c r="H18" s="15">
        <v>2.2000000000000002</v>
      </c>
      <c r="I18" s="3"/>
      <c r="J18" s="3"/>
      <c r="K18" s="3"/>
      <c r="L18" s="652" t="s">
        <v>16</v>
      </c>
      <c r="M18" s="30" t="s">
        <v>9</v>
      </c>
      <c r="N18" s="33"/>
      <c r="O18" s="33"/>
      <c r="P18" s="33"/>
      <c r="Q18" s="33"/>
      <c r="R18" s="32"/>
      <c r="S18" s="71"/>
      <c r="T18" s="67"/>
    </row>
    <row r="19" spans="2:20" x14ac:dyDescent="0.3">
      <c r="B19" s="653"/>
      <c r="C19" s="30" t="s">
        <v>11</v>
      </c>
      <c r="D19" s="31">
        <v>4.7</v>
      </c>
      <c r="E19" s="31">
        <v>6.6</v>
      </c>
      <c r="F19" s="31">
        <v>3.3</v>
      </c>
      <c r="G19" s="31">
        <v>2.6</v>
      </c>
      <c r="H19" s="32">
        <v>0</v>
      </c>
      <c r="I19" s="3"/>
      <c r="J19" s="3"/>
      <c r="K19" s="3"/>
      <c r="L19" s="653"/>
      <c r="M19" s="1" t="s">
        <v>10</v>
      </c>
      <c r="N19" s="20">
        <v>19</v>
      </c>
      <c r="O19" s="20">
        <v>20</v>
      </c>
      <c r="P19" s="20">
        <v>13</v>
      </c>
      <c r="Q19" s="20">
        <v>10</v>
      </c>
      <c r="R19" s="202">
        <v>3</v>
      </c>
      <c r="S19" s="201"/>
      <c r="T19" s="2"/>
    </row>
    <row r="20" spans="2:20" s="2" customFormat="1" x14ac:dyDescent="0.3">
      <c r="B20" s="654"/>
      <c r="C20" s="1" t="s">
        <v>12</v>
      </c>
      <c r="D20" s="18" t="s">
        <v>13</v>
      </c>
      <c r="E20" s="18" t="s">
        <v>13</v>
      </c>
      <c r="F20" s="18" t="s">
        <v>13</v>
      </c>
      <c r="G20" s="18" t="s">
        <v>13</v>
      </c>
      <c r="H20" s="19" t="s">
        <v>13</v>
      </c>
      <c r="I20" s="1"/>
      <c r="J20" s="1"/>
      <c r="K20" s="1"/>
      <c r="L20" s="653"/>
      <c r="M20" s="30" t="s">
        <v>11</v>
      </c>
      <c r="N20" s="33">
        <v>37</v>
      </c>
      <c r="O20" s="33">
        <v>37</v>
      </c>
      <c r="P20" s="33">
        <v>31</v>
      </c>
      <c r="Q20" s="33">
        <v>41</v>
      </c>
      <c r="R20" s="32">
        <v>10</v>
      </c>
      <c r="S20" s="71"/>
    </row>
    <row r="21" spans="2:20" ht="12.75" customHeight="1" x14ac:dyDescent="0.3">
      <c r="B21" s="655" t="s">
        <v>17</v>
      </c>
      <c r="C21" s="34" t="s">
        <v>9</v>
      </c>
      <c r="D21" s="35">
        <v>0.8</v>
      </c>
      <c r="E21" s="35">
        <v>1.1000000000000001</v>
      </c>
      <c r="F21" s="35">
        <v>0.5</v>
      </c>
      <c r="G21" s="35">
        <v>0</v>
      </c>
      <c r="H21" s="36">
        <v>0</v>
      </c>
      <c r="I21" s="3"/>
      <c r="J21" s="3"/>
      <c r="K21" s="3"/>
      <c r="L21" s="653"/>
      <c r="M21" s="1" t="s">
        <v>12</v>
      </c>
      <c r="N21" s="20"/>
      <c r="O21" s="20"/>
      <c r="P21" s="20"/>
      <c r="Q21" s="20"/>
      <c r="R21" s="202"/>
      <c r="S21" s="201"/>
      <c r="T21" s="2"/>
    </row>
    <row r="22" spans="2:20" ht="13.95" customHeight="1" x14ac:dyDescent="0.3">
      <c r="B22" s="656"/>
      <c r="C22" s="3" t="s">
        <v>10</v>
      </c>
      <c r="D22" s="14">
        <v>0.9</v>
      </c>
      <c r="E22" s="14">
        <v>1.1000000000000001</v>
      </c>
      <c r="F22" s="14">
        <v>0.6</v>
      </c>
      <c r="G22" s="14">
        <v>1.1000000000000001</v>
      </c>
      <c r="H22" s="15">
        <v>0.6</v>
      </c>
      <c r="I22" s="3"/>
      <c r="J22" s="3"/>
      <c r="K22" s="3"/>
      <c r="L22" s="655" t="s">
        <v>17</v>
      </c>
      <c r="M22" s="34" t="s">
        <v>9</v>
      </c>
      <c r="N22" s="37"/>
      <c r="O22" s="37"/>
      <c r="P22" s="37"/>
      <c r="Q22" s="37"/>
      <c r="R22" s="36"/>
      <c r="S22" s="199"/>
      <c r="T22" s="67"/>
    </row>
    <row r="23" spans="2:20" x14ac:dyDescent="0.3">
      <c r="B23" s="656"/>
      <c r="C23" s="34" t="s">
        <v>11</v>
      </c>
      <c r="D23" s="35">
        <v>1</v>
      </c>
      <c r="E23" s="35">
        <v>5.7</v>
      </c>
      <c r="F23" s="35">
        <v>4.4000000000000004</v>
      </c>
      <c r="G23" s="35">
        <v>6.2</v>
      </c>
      <c r="H23" s="36">
        <v>1.1000000000000001</v>
      </c>
      <c r="I23" s="3"/>
      <c r="J23" s="3"/>
      <c r="K23" s="3"/>
      <c r="L23" s="656"/>
      <c r="M23" s="3" t="s">
        <v>10</v>
      </c>
      <c r="N23" s="16">
        <v>27</v>
      </c>
      <c r="O23" s="16">
        <v>22</v>
      </c>
      <c r="P23" s="16">
        <v>7</v>
      </c>
      <c r="Q23" s="16">
        <v>12</v>
      </c>
      <c r="R23" s="204">
        <v>0</v>
      </c>
      <c r="S23" s="200"/>
      <c r="T23" s="2"/>
    </row>
    <row r="24" spans="2:20" s="2" customFormat="1" x14ac:dyDescent="0.3">
      <c r="B24" s="657"/>
      <c r="C24" s="1" t="s">
        <v>12</v>
      </c>
      <c r="D24" s="18" t="s">
        <v>13</v>
      </c>
      <c r="E24" s="18" t="s">
        <v>13</v>
      </c>
      <c r="F24" s="18" t="s">
        <v>13</v>
      </c>
      <c r="G24" s="18" t="s">
        <v>13</v>
      </c>
      <c r="H24" s="19" t="s">
        <v>13</v>
      </c>
      <c r="I24" s="1"/>
      <c r="J24" s="1"/>
      <c r="K24" s="1"/>
      <c r="L24" s="656"/>
      <c r="M24" s="34" t="s">
        <v>11</v>
      </c>
      <c r="N24" s="37">
        <v>37</v>
      </c>
      <c r="O24" s="37">
        <v>41</v>
      </c>
      <c r="P24" s="37">
        <v>38</v>
      </c>
      <c r="Q24" s="37">
        <v>36</v>
      </c>
      <c r="R24" s="36">
        <v>17</v>
      </c>
      <c r="S24" s="199"/>
    </row>
    <row r="25" spans="2:20" x14ac:dyDescent="0.3">
      <c r="B25" s="675" t="s">
        <v>18</v>
      </c>
      <c r="C25" s="38" t="s">
        <v>9</v>
      </c>
      <c r="D25" s="39">
        <v>2.2000000000000002</v>
      </c>
      <c r="E25" s="39">
        <v>1</v>
      </c>
      <c r="F25" s="39">
        <v>2.2999999999999998</v>
      </c>
      <c r="G25" s="39">
        <v>2.4</v>
      </c>
      <c r="H25" s="40">
        <v>1</v>
      </c>
      <c r="I25" s="3"/>
      <c r="J25" s="3"/>
      <c r="K25" s="3"/>
      <c r="L25" s="656"/>
      <c r="M25" s="1" t="s">
        <v>12</v>
      </c>
      <c r="N25" s="20"/>
      <c r="O25" s="20"/>
      <c r="P25" s="20"/>
      <c r="Q25" s="20"/>
      <c r="R25" s="202"/>
      <c r="S25" s="201"/>
      <c r="T25" s="2"/>
    </row>
    <row r="26" spans="2:20" ht="13.95" customHeight="1" x14ac:dyDescent="0.3">
      <c r="B26" s="676"/>
      <c r="C26" s="3" t="s">
        <v>10</v>
      </c>
      <c r="D26" s="14">
        <v>3.4</v>
      </c>
      <c r="E26" s="14">
        <v>0.6</v>
      </c>
      <c r="F26" s="14">
        <v>1.5</v>
      </c>
      <c r="G26" s="14">
        <v>0.2</v>
      </c>
      <c r="H26" s="15">
        <v>0</v>
      </c>
      <c r="I26" s="3"/>
      <c r="J26" s="3"/>
      <c r="K26" s="3"/>
      <c r="L26" s="675" t="s">
        <v>18</v>
      </c>
      <c r="M26" s="38" t="s">
        <v>9</v>
      </c>
      <c r="N26" s="41"/>
      <c r="O26" s="41"/>
      <c r="P26" s="41"/>
      <c r="Q26" s="41"/>
      <c r="R26" s="40"/>
      <c r="S26" s="72"/>
      <c r="T26" s="67"/>
    </row>
    <row r="27" spans="2:20" x14ac:dyDescent="0.3">
      <c r="B27" s="676"/>
      <c r="C27" s="38" t="s">
        <v>11</v>
      </c>
      <c r="D27" s="39">
        <v>4.3</v>
      </c>
      <c r="E27" s="39">
        <v>5.2</v>
      </c>
      <c r="F27" s="39">
        <v>4.3</v>
      </c>
      <c r="G27" s="39">
        <v>1.9</v>
      </c>
      <c r="H27" s="40">
        <v>0.2</v>
      </c>
      <c r="I27" s="3"/>
      <c r="J27" s="3"/>
      <c r="K27" s="3"/>
      <c r="L27" s="676"/>
      <c r="M27" s="3" t="s">
        <v>10</v>
      </c>
      <c r="N27" s="16">
        <v>20</v>
      </c>
      <c r="O27" s="16">
        <v>20</v>
      </c>
      <c r="P27" s="16">
        <v>17</v>
      </c>
      <c r="Q27" s="16">
        <v>9</v>
      </c>
      <c r="R27" s="204">
        <v>7</v>
      </c>
      <c r="S27" s="200"/>
      <c r="T27" s="2"/>
    </row>
    <row r="28" spans="2:20" s="2" customFormat="1" x14ac:dyDescent="0.3">
      <c r="B28" s="677"/>
      <c r="C28" s="1" t="s">
        <v>12</v>
      </c>
      <c r="D28" s="18" t="s">
        <v>13</v>
      </c>
      <c r="E28" s="18" t="s">
        <v>13</v>
      </c>
      <c r="F28" s="18" t="s">
        <v>13</v>
      </c>
      <c r="G28" s="18" t="s">
        <v>13</v>
      </c>
      <c r="H28" s="19" t="s">
        <v>13</v>
      </c>
      <c r="I28" s="1"/>
      <c r="J28" s="1"/>
      <c r="K28" s="1"/>
      <c r="L28" s="676"/>
      <c r="M28" s="38" t="s">
        <v>11</v>
      </c>
      <c r="N28" s="41">
        <v>37</v>
      </c>
      <c r="O28" s="41">
        <v>38</v>
      </c>
      <c r="P28" s="41">
        <v>33</v>
      </c>
      <c r="Q28" s="41">
        <v>26</v>
      </c>
      <c r="R28" s="40">
        <v>17</v>
      </c>
      <c r="S28" s="72"/>
    </row>
    <row r="29" spans="2:20" x14ac:dyDescent="0.3">
      <c r="B29" s="678" t="s">
        <v>19</v>
      </c>
      <c r="C29" s="42" t="s">
        <v>9</v>
      </c>
      <c r="D29" s="43">
        <v>2.7</v>
      </c>
      <c r="E29" s="43">
        <v>3.3</v>
      </c>
      <c r="F29" s="43">
        <v>1.3</v>
      </c>
      <c r="G29" s="43">
        <v>2.2999999999999998</v>
      </c>
      <c r="H29" s="44">
        <v>0.5</v>
      </c>
      <c r="I29" s="3"/>
      <c r="J29" s="3"/>
      <c r="K29" s="3"/>
      <c r="L29" s="676"/>
      <c r="M29" s="1" t="s">
        <v>12</v>
      </c>
      <c r="N29" s="20"/>
      <c r="O29" s="20"/>
      <c r="P29" s="20"/>
      <c r="Q29" s="20"/>
      <c r="R29" s="202"/>
      <c r="S29" s="201"/>
      <c r="T29" s="2"/>
    </row>
    <row r="30" spans="2:20" ht="13.95" customHeight="1" x14ac:dyDescent="0.3">
      <c r="B30" s="678"/>
      <c r="C30" s="3" t="s">
        <v>10</v>
      </c>
      <c r="D30" s="14">
        <v>1.2</v>
      </c>
      <c r="E30" s="14">
        <v>2</v>
      </c>
      <c r="F30" s="14">
        <v>0</v>
      </c>
      <c r="G30" s="14">
        <v>0.8</v>
      </c>
      <c r="H30" s="15">
        <v>0.4</v>
      </c>
      <c r="I30" s="3"/>
      <c r="J30" s="3"/>
      <c r="K30" s="3"/>
      <c r="L30" s="678" t="s">
        <v>19</v>
      </c>
      <c r="M30" s="42" t="s">
        <v>9</v>
      </c>
      <c r="N30" s="45"/>
      <c r="O30" s="45"/>
      <c r="P30" s="45"/>
      <c r="Q30" s="45"/>
      <c r="R30" s="44"/>
      <c r="S30" s="73"/>
      <c r="T30" s="5"/>
    </row>
    <row r="31" spans="2:20" x14ac:dyDescent="0.3">
      <c r="B31" s="678"/>
      <c r="C31" s="42" t="s">
        <v>11</v>
      </c>
      <c r="D31" s="43">
        <v>10.5</v>
      </c>
      <c r="E31" s="43">
        <v>7.7</v>
      </c>
      <c r="F31" s="43">
        <v>6.2</v>
      </c>
      <c r="G31" s="43">
        <v>5.2</v>
      </c>
      <c r="H31" s="44">
        <v>1.3</v>
      </c>
      <c r="I31" s="3"/>
      <c r="J31" s="3"/>
      <c r="K31" s="3"/>
      <c r="L31" s="678"/>
      <c r="M31" s="3" t="s">
        <v>10</v>
      </c>
      <c r="N31" s="188" t="s">
        <v>156</v>
      </c>
      <c r="O31" s="188" t="s">
        <v>156</v>
      </c>
      <c r="P31" s="16">
        <v>13</v>
      </c>
      <c r="Q31" s="16">
        <v>11</v>
      </c>
      <c r="R31" s="204">
        <v>2</v>
      </c>
      <c r="S31" s="200"/>
      <c r="T31" s="5"/>
    </row>
    <row r="32" spans="2:20" s="2" customFormat="1" x14ac:dyDescent="0.3">
      <c r="B32" s="678"/>
      <c r="C32" s="1" t="s">
        <v>12</v>
      </c>
      <c r="D32" s="18">
        <v>12.2</v>
      </c>
      <c r="E32" s="18">
        <v>10.4</v>
      </c>
      <c r="F32" s="18">
        <v>10.4</v>
      </c>
      <c r="G32" s="18">
        <v>10.199999999999999</v>
      </c>
      <c r="H32" s="21">
        <v>6</v>
      </c>
      <c r="I32" s="1"/>
      <c r="J32" s="1"/>
      <c r="K32" s="1"/>
      <c r="L32" s="678"/>
      <c r="M32" s="42" t="s">
        <v>11</v>
      </c>
      <c r="N32" s="45">
        <v>41</v>
      </c>
      <c r="O32" s="45">
        <v>41</v>
      </c>
      <c r="P32" s="239">
        <v>37</v>
      </c>
      <c r="Q32" s="239">
        <v>29</v>
      </c>
      <c r="R32" s="240">
        <v>18</v>
      </c>
      <c r="S32" s="73"/>
      <c r="T32" s="5"/>
    </row>
    <row r="33" spans="2:21" x14ac:dyDescent="0.3">
      <c r="B33" s="672" t="s">
        <v>20</v>
      </c>
      <c r="C33" s="46" t="s">
        <v>9</v>
      </c>
      <c r="D33" s="47">
        <v>1.8</v>
      </c>
      <c r="E33" s="47">
        <v>2.9</v>
      </c>
      <c r="F33" s="47">
        <v>2.6</v>
      </c>
      <c r="G33" s="47">
        <v>1.7</v>
      </c>
      <c r="H33" s="48">
        <v>0</v>
      </c>
      <c r="I33" s="3"/>
      <c r="J33" s="3"/>
      <c r="K33" s="3"/>
      <c r="L33" s="678"/>
      <c r="M33" s="1" t="s">
        <v>12</v>
      </c>
      <c r="N33" s="20"/>
      <c r="O33" s="20"/>
      <c r="P33" s="241"/>
      <c r="Q33" s="241"/>
      <c r="R33" s="242"/>
      <c r="S33" s="201"/>
      <c r="T33" s="5"/>
    </row>
    <row r="34" spans="2:21" s="2" customFormat="1" x14ac:dyDescent="0.3">
      <c r="B34" s="672"/>
      <c r="C34" s="1" t="s">
        <v>10</v>
      </c>
      <c r="D34" s="18">
        <v>1.6</v>
      </c>
      <c r="E34" s="18">
        <v>5</v>
      </c>
      <c r="F34" s="18">
        <v>5</v>
      </c>
      <c r="G34" s="18">
        <v>1.1000000000000001</v>
      </c>
      <c r="H34" s="21">
        <v>0.6</v>
      </c>
      <c r="I34" s="1"/>
      <c r="J34" s="1"/>
      <c r="K34" s="1"/>
      <c r="L34" s="672" t="s">
        <v>20</v>
      </c>
      <c r="M34" s="46" t="s">
        <v>9</v>
      </c>
      <c r="N34" s="49"/>
      <c r="O34" s="49"/>
      <c r="P34" s="49"/>
      <c r="Q34" s="49"/>
      <c r="R34" s="48"/>
      <c r="S34" s="74"/>
      <c r="T34" s="5"/>
    </row>
    <row r="35" spans="2:21" x14ac:dyDescent="0.3">
      <c r="B35" s="672"/>
      <c r="C35" s="46" t="s">
        <v>11</v>
      </c>
      <c r="D35" s="47">
        <v>7.9</v>
      </c>
      <c r="E35" s="47">
        <v>10.7</v>
      </c>
      <c r="F35" s="47">
        <v>8.4</v>
      </c>
      <c r="G35" s="47">
        <v>2.4</v>
      </c>
      <c r="H35" s="48">
        <v>0</v>
      </c>
      <c r="I35" s="3"/>
      <c r="J35" s="3"/>
      <c r="K35" s="3"/>
      <c r="L35" s="672"/>
      <c r="M35" s="1" t="s">
        <v>10</v>
      </c>
      <c r="N35" s="20">
        <v>26</v>
      </c>
      <c r="O35" s="20">
        <v>23</v>
      </c>
      <c r="P35" s="20">
        <v>31</v>
      </c>
      <c r="Q35" s="20">
        <v>11</v>
      </c>
      <c r="R35" s="202">
        <v>6</v>
      </c>
      <c r="S35" s="201"/>
      <c r="T35" s="5"/>
    </row>
    <row r="36" spans="2:21" x14ac:dyDescent="0.3">
      <c r="B36" s="672"/>
      <c r="C36" s="3" t="s">
        <v>12</v>
      </c>
      <c r="D36" s="14">
        <v>11.6</v>
      </c>
      <c r="E36" s="14">
        <v>12.6</v>
      </c>
      <c r="F36" s="14">
        <v>10.9</v>
      </c>
      <c r="G36" s="14">
        <v>9.3000000000000007</v>
      </c>
      <c r="H36" s="15">
        <v>5.7</v>
      </c>
      <c r="I36" s="3"/>
      <c r="J36" s="3"/>
      <c r="K36" s="3"/>
      <c r="L36" s="672"/>
      <c r="M36" s="46" t="s">
        <v>11</v>
      </c>
      <c r="N36" s="49">
        <v>53</v>
      </c>
      <c r="O36" s="49">
        <v>51</v>
      </c>
      <c r="P36" s="49">
        <v>49</v>
      </c>
      <c r="Q36" s="49">
        <v>40</v>
      </c>
      <c r="R36" s="48">
        <v>26</v>
      </c>
      <c r="S36" s="74"/>
      <c r="T36" s="5"/>
    </row>
    <row r="37" spans="2:21" x14ac:dyDescent="0.3">
      <c r="B37" s="673" t="s">
        <v>21</v>
      </c>
      <c r="C37" s="50" t="s">
        <v>9</v>
      </c>
      <c r="D37" s="51">
        <v>2.2999999999999998</v>
      </c>
      <c r="E37" s="51">
        <v>1.4</v>
      </c>
      <c r="F37" s="51">
        <v>0.7</v>
      </c>
      <c r="G37" s="51">
        <v>1.9</v>
      </c>
      <c r="H37" s="52">
        <v>1</v>
      </c>
      <c r="I37" s="3"/>
      <c r="J37" s="3"/>
      <c r="K37" s="3"/>
      <c r="L37" s="672"/>
      <c r="M37" s="1" t="s">
        <v>12</v>
      </c>
      <c r="N37" s="20"/>
      <c r="O37" s="20"/>
      <c r="P37" s="20"/>
      <c r="Q37" s="20"/>
      <c r="R37" s="202"/>
      <c r="S37" s="201"/>
      <c r="T37" s="5"/>
    </row>
    <row r="38" spans="2:21" ht="13.95" customHeight="1" x14ac:dyDescent="0.3">
      <c r="B38" s="673"/>
      <c r="C38" s="3" t="s">
        <v>10</v>
      </c>
      <c r="D38" s="14">
        <v>7.6</v>
      </c>
      <c r="E38" s="14">
        <v>2.9</v>
      </c>
      <c r="F38" s="14">
        <v>3.6</v>
      </c>
      <c r="G38" s="14">
        <v>3.4</v>
      </c>
      <c r="H38" s="15">
        <v>1.2</v>
      </c>
      <c r="I38" s="3"/>
      <c r="J38" s="3"/>
      <c r="K38" s="3"/>
      <c r="L38" s="673" t="s">
        <v>21</v>
      </c>
      <c r="M38" s="50" t="s">
        <v>9</v>
      </c>
      <c r="N38" s="53"/>
      <c r="O38" s="53"/>
      <c r="P38" s="53"/>
      <c r="Q38" s="53"/>
      <c r="R38" s="52"/>
      <c r="S38" s="75"/>
      <c r="T38" s="5"/>
    </row>
    <row r="39" spans="2:21" ht="12.75" customHeight="1" x14ac:dyDescent="0.3">
      <c r="B39" s="673"/>
      <c r="C39" s="50" t="s">
        <v>11</v>
      </c>
      <c r="D39" s="51">
        <v>15.5</v>
      </c>
      <c r="E39" s="51">
        <v>10.3</v>
      </c>
      <c r="F39" s="51">
        <v>15</v>
      </c>
      <c r="G39" s="51">
        <v>14.9</v>
      </c>
      <c r="H39" s="52">
        <v>4</v>
      </c>
      <c r="I39" s="3"/>
      <c r="J39" s="3"/>
      <c r="K39" s="3"/>
      <c r="L39" s="673"/>
      <c r="M39" s="3" t="s">
        <v>10</v>
      </c>
      <c r="N39" s="16">
        <v>35</v>
      </c>
      <c r="O39" s="16">
        <v>21</v>
      </c>
      <c r="P39" s="16">
        <v>21</v>
      </c>
      <c r="Q39" s="16">
        <v>21</v>
      </c>
      <c r="R39" s="204">
        <v>15</v>
      </c>
      <c r="S39" s="200"/>
      <c r="T39" s="5"/>
    </row>
    <row r="40" spans="2:21" s="2" customFormat="1" ht="14.4" thickBot="1" x14ac:dyDescent="0.35">
      <c r="B40" s="674"/>
      <c r="C40" s="8" t="s">
        <v>12</v>
      </c>
      <c r="D40" s="18" t="s">
        <v>13</v>
      </c>
      <c r="E40" s="18" t="s">
        <v>13</v>
      </c>
      <c r="F40" s="18" t="s">
        <v>13</v>
      </c>
      <c r="G40" s="18" t="s">
        <v>13</v>
      </c>
      <c r="H40" s="19" t="s">
        <v>13</v>
      </c>
      <c r="I40" s="145" t="s">
        <v>119</v>
      </c>
      <c r="J40" s="1" t="s">
        <v>22</v>
      </c>
      <c r="K40" s="1"/>
      <c r="L40" s="673"/>
      <c r="M40" s="50" t="s">
        <v>11</v>
      </c>
      <c r="N40" s="53">
        <v>60</v>
      </c>
      <c r="O40" s="53">
        <v>53</v>
      </c>
      <c r="P40" s="53">
        <v>46</v>
      </c>
      <c r="Q40" s="53">
        <v>48</v>
      </c>
      <c r="R40" s="52">
        <v>37</v>
      </c>
      <c r="S40" s="75"/>
      <c r="T40" s="5"/>
    </row>
    <row r="41" spans="2:21" x14ac:dyDescent="0.3">
      <c r="B41" s="669" t="s">
        <v>7</v>
      </c>
      <c r="C41" s="55" t="s">
        <v>9</v>
      </c>
      <c r="D41" s="56">
        <v>2.6</v>
      </c>
      <c r="E41" s="56">
        <v>1.8</v>
      </c>
      <c r="F41" s="56">
        <v>1.8</v>
      </c>
      <c r="G41" s="56">
        <v>1.7</v>
      </c>
      <c r="H41" s="57">
        <v>1</v>
      </c>
      <c r="I41" s="146">
        <f>(H41-F41)/F41</f>
        <v>-0.44444444444444448</v>
      </c>
      <c r="J41" s="3">
        <v>53</v>
      </c>
      <c r="K41" s="3"/>
      <c r="L41" s="673"/>
      <c r="M41" s="1" t="s">
        <v>12</v>
      </c>
      <c r="N41" s="54"/>
      <c r="O41" s="54"/>
      <c r="P41" s="54"/>
      <c r="Q41" s="54"/>
      <c r="R41" s="76"/>
      <c r="S41" s="243"/>
      <c r="T41" s="5"/>
    </row>
    <row r="42" spans="2:21" ht="12.75" customHeight="1" x14ac:dyDescent="0.3">
      <c r="B42" s="670"/>
      <c r="C42" s="3" t="s">
        <v>10</v>
      </c>
      <c r="D42" s="14">
        <v>4.2</v>
      </c>
      <c r="E42" s="14">
        <v>2.7</v>
      </c>
      <c r="F42" s="14">
        <v>2.5</v>
      </c>
      <c r="G42" s="14">
        <v>1.8</v>
      </c>
      <c r="H42" s="15">
        <v>0.9</v>
      </c>
      <c r="I42" s="146">
        <f t="shared" ref="I42:I44" si="0">(H42-F42)/F42</f>
        <v>-0.64</v>
      </c>
      <c r="J42" s="3">
        <v>35</v>
      </c>
      <c r="K42" s="3"/>
      <c r="L42" s="679" t="s">
        <v>7</v>
      </c>
      <c r="M42" s="244" t="s">
        <v>9</v>
      </c>
      <c r="N42" s="217"/>
      <c r="O42" s="217"/>
      <c r="P42" s="217"/>
      <c r="Q42" s="245"/>
      <c r="R42" s="245"/>
      <c r="S42" s="245"/>
      <c r="T42" s="5" t="s">
        <v>174</v>
      </c>
      <c r="U42" s="5" t="s">
        <v>22</v>
      </c>
    </row>
    <row r="43" spans="2:21" x14ac:dyDescent="0.3">
      <c r="B43" s="670"/>
      <c r="C43" s="58" t="s">
        <v>11</v>
      </c>
      <c r="D43" s="59">
        <v>9.3000000000000007</v>
      </c>
      <c r="E43" s="59">
        <v>7.1</v>
      </c>
      <c r="F43" s="59">
        <v>7</v>
      </c>
      <c r="G43" s="59">
        <v>6.1</v>
      </c>
      <c r="H43" s="60">
        <v>1.8</v>
      </c>
      <c r="I43" s="146">
        <f t="shared" si="0"/>
        <v>-0.74285714285714288</v>
      </c>
      <c r="J43" s="3">
        <v>93</v>
      </c>
      <c r="K43" s="3"/>
      <c r="L43" s="670"/>
      <c r="M43" s="79" t="s">
        <v>10</v>
      </c>
      <c r="N43" s="245">
        <v>26</v>
      </c>
      <c r="O43" s="245">
        <v>23</v>
      </c>
      <c r="P43" s="246">
        <v>20</v>
      </c>
      <c r="Q43" s="246">
        <v>14</v>
      </c>
      <c r="R43" s="246">
        <v>9</v>
      </c>
      <c r="S43" s="245"/>
      <c r="T43" s="247">
        <f>(R43-P43)/P43</f>
        <v>-0.55000000000000004</v>
      </c>
      <c r="U43" s="5">
        <v>44</v>
      </c>
    </row>
    <row r="44" spans="2:21" x14ac:dyDescent="0.3">
      <c r="B44" s="671"/>
      <c r="C44" s="3" t="s">
        <v>12</v>
      </c>
      <c r="D44" s="14">
        <v>12.1</v>
      </c>
      <c r="E44" s="14">
        <v>10.9</v>
      </c>
      <c r="F44" s="14">
        <v>10.4</v>
      </c>
      <c r="G44" s="14">
        <v>10</v>
      </c>
      <c r="H44" s="15">
        <v>6</v>
      </c>
      <c r="I44" s="146">
        <f t="shared" si="0"/>
        <v>-0.42307692307692307</v>
      </c>
      <c r="J44" s="3">
        <v>57</v>
      </c>
      <c r="K44" s="3"/>
      <c r="L44" s="670"/>
      <c r="M44" s="79" t="s">
        <v>11</v>
      </c>
      <c r="N44" s="245">
        <v>45</v>
      </c>
      <c r="O44" s="245">
        <v>43</v>
      </c>
      <c r="P44" s="246">
        <v>41</v>
      </c>
      <c r="Q44" s="246">
        <v>36</v>
      </c>
      <c r="R44" s="246">
        <v>22</v>
      </c>
      <c r="S44" s="245"/>
      <c r="T44" s="247">
        <f>(R44-P44)/P44</f>
        <v>-0.46341463414634149</v>
      </c>
      <c r="U44" s="5">
        <v>53</v>
      </c>
    </row>
    <row r="45" spans="2:21" ht="12.75" customHeight="1" x14ac:dyDescent="0.3">
      <c r="B45" s="61"/>
      <c r="C45" s="61"/>
      <c r="D45" s="61"/>
      <c r="E45" s="61"/>
      <c r="F45" s="61"/>
      <c r="G45" s="61"/>
      <c r="H45" s="61"/>
      <c r="I45" s="3"/>
      <c r="J45" s="3"/>
      <c r="K45" s="3"/>
      <c r="L45" s="671"/>
      <c r="M45" s="77" t="s">
        <v>12</v>
      </c>
      <c r="N45" s="245"/>
      <c r="O45" s="245"/>
      <c r="P45" s="246"/>
      <c r="Q45" s="246"/>
      <c r="R45" s="246"/>
      <c r="S45" s="245"/>
      <c r="T45" s="2"/>
    </row>
    <row r="46" spans="2:21" ht="14.4" thickBot="1" x14ac:dyDescent="0.35">
      <c r="B46" s="3"/>
      <c r="C46" s="3"/>
      <c r="D46" s="3"/>
      <c r="E46" s="3"/>
      <c r="F46" s="3"/>
      <c r="G46" s="3"/>
      <c r="H46" s="3"/>
      <c r="I46" s="3"/>
      <c r="J46" s="3"/>
      <c r="K46" s="3"/>
      <c r="L46" s="2"/>
      <c r="M46" s="2"/>
      <c r="N46" s="2"/>
      <c r="O46" s="2"/>
      <c r="P46" s="2"/>
      <c r="Q46" s="2"/>
      <c r="R46" s="2"/>
      <c r="S46" s="2"/>
      <c r="T46" s="2"/>
    </row>
    <row r="47" spans="2:21" x14ac:dyDescent="0.3">
      <c r="B47" s="147">
        <v>0.8</v>
      </c>
      <c r="C47" s="148">
        <v>0.44440000000000002</v>
      </c>
      <c r="D47" s="149">
        <v>-0.44440000000000002</v>
      </c>
      <c r="E47" s="3"/>
      <c r="F47" s="3"/>
      <c r="G47" s="3"/>
      <c r="H47" s="3"/>
      <c r="I47" s="3"/>
      <c r="J47" s="3"/>
      <c r="K47" s="3"/>
      <c r="L47" s="2"/>
      <c r="M47" s="2"/>
      <c r="N47" s="2"/>
      <c r="O47" s="2"/>
      <c r="P47" s="2"/>
      <c r="Q47" s="2"/>
      <c r="R47" s="2"/>
      <c r="S47" s="2"/>
      <c r="T47" s="2"/>
    </row>
    <row r="48" spans="2:21" x14ac:dyDescent="0.3">
      <c r="B48" s="147">
        <v>1.6</v>
      </c>
      <c r="C48" s="150">
        <v>0.64</v>
      </c>
      <c r="D48" s="151">
        <v>-0.64</v>
      </c>
      <c r="E48" s="3"/>
      <c r="F48" s="3"/>
      <c r="G48" s="3"/>
      <c r="H48" s="3"/>
      <c r="I48" s="3"/>
      <c r="J48" s="3"/>
      <c r="K48" s="3"/>
      <c r="L48" s="2"/>
      <c r="M48" s="2"/>
      <c r="N48" s="2"/>
      <c r="O48" s="2"/>
      <c r="P48" s="2"/>
      <c r="Q48" s="2"/>
      <c r="R48" s="2"/>
      <c r="S48" s="2"/>
      <c r="T48" s="2"/>
    </row>
    <row r="49" spans="2:20" x14ac:dyDescent="0.3">
      <c r="B49" s="147">
        <v>5.2</v>
      </c>
      <c r="C49" s="150">
        <v>0.7429</v>
      </c>
      <c r="D49" s="151">
        <v>-0.7429</v>
      </c>
      <c r="E49" s="3"/>
      <c r="F49" s="3"/>
      <c r="G49" s="3"/>
      <c r="H49" s="3"/>
      <c r="I49" s="3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</row>
    <row r="50" spans="2:20" ht="14.4" thickBot="1" x14ac:dyDescent="0.35">
      <c r="B50" s="147">
        <v>4.4000000000000004</v>
      </c>
      <c r="C50" s="152">
        <v>0.42309999999999998</v>
      </c>
      <c r="D50" s="153">
        <v>-0.42309999999999998</v>
      </c>
      <c r="E50" s="3"/>
      <c r="F50" s="3"/>
      <c r="G50" s="3"/>
      <c r="H50" s="3"/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</row>
    <row r="51" spans="2:20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2"/>
      <c r="M51" s="2"/>
      <c r="N51" s="2"/>
      <c r="O51" s="2"/>
      <c r="P51" s="2"/>
      <c r="Q51" s="2"/>
      <c r="R51" s="2"/>
      <c r="S51" s="2"/>
      <c r="T51" s="2"/>
    </row>
    <row r="52" spans="2:20" ht="12.75" customHeight="1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2"/>
      <c r="M52" s="2"/>
      <c r="N52" s="2"/>
      <c r="O52" s="2"/>
      <c r="P52" s="2"/>
      <c r="Q52" s="2"/>
      <c r="R52" s="2"/>
      <c r="S52" s="2"/>
      <c r="T52" s="2"/>
    </row>
    <row r="53" spans="2:20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2"/>
      <c r="M53" s="2"/>
      <c r="N53" s="2"/>
      <c r="O53" s="2"/>
      <c r="P53" s="2"/>
      <c r="Q53" s="2"/>
      <c r="R53" s="2"/>
      <c r="S53" s="2"/>
      <c r="T53" s="2"/>
    </row>
    <row r="54" spans="2:20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2"/>
      <c r="M54" s="2"/>
      <c r="N54" s="2"/>
      <c r="O54" s="2"/>
      <c r="P54" s="2"/>
      <c r="Q54" s="2"/>
      <c r="R54" s="2"/>
      <c r="S54" s="2"/>
      <c r="T54" s="2"/>
    </row>
    <row r="55" spans="2:20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2"/>
      <c r="M55" s="2"/>
      <c r="N55" s="2"/>
      <c r="O55" s="2"/>
      <c r="P55" s="2"/>
      <c r="Q55" s="2"/>
      <c r="R55" s="2"/>
      <c r="S55" s="2"/>
      <c r="T55" s="2"/>
    </row>
    <row r="56" spans="2:20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2"/>
      <c r="M56" s="2"/>
      <c r="N56" s="2"/>
      <c r="O56" s="2"/>
      <c r="P56" s="2"/>
      <c r="Q56" s="2"/>
      <c r="R56" s="2"/>
      <c r="S56" s="2"/>
      <c r="T56" s="2"/>
    </row>
    <row r="57" spans="2:20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2"/>
      <c r="M57" s="2"/>
      <c r="N57" s="2"/>
      <c r="O57" s="2"/>
      <c r="P57" s="2"/>
      <c r="Q57" s="2"/>
      <c r="R57" s="2"/>
      <c r="S57" s="2"/>
      <c r="T57" s="2"/>
    </row>
    <row r="58" spans="2:20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2"/>
      <c r="M58" s="2"/>
      <c r="N58" s="2"/>
      <c r="O58" s="2"/>
      <c r="P58" s="2"/>
      <c r="Q58" s="2"/>
      <c r="R58" s="2"/>
      <c r="S58" s="2"/>
      <c r="T58" s="2"/>
    </row>
    <row r="59" spans="2:20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</row>
    <row r="60" spans="2:20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2"/>
      <c r="M60" s="2"/>
      <c r="N60" s="2"/>
      <c r="O60" s="2"/>
      <c r="P60" s="2"/>
      <c r="Q60" s="2"/>
      <c r="R60" s="2"/>
      <c r="S60" s="2"/>
      <c r="T60" s="2"/>
    </row>
    <row r="61" spans="2:20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2"/>
      <c r="M61" s="2"/>
      <c r="N61" s="2"/>
      <c r="O61" s="2"/>
      <c r="P61" s="2"/>
      <c r="Q61" s="2"/>
      <c r="R61" s="2"/>
      <c r="S61" s="2"/>
      <c r="T61" s="2"/>
    </row>
    <row r="62" spans="2:20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</row>
    <row r="63" spans="2:20" x14ac:dyDescent="0.3">
      <c r="L63" s="2"/>
      <c r="M63" s="2"/>
      <c r="N63" s="2"/>
      <c r="O63" s="2"/>
      <c r="P63" s="2"/>
      <c r="Q63" s="2"/>
      <c r="R63" s="2"/>
      <c r="S63" s="2"/>
      <c r="T63" s="2"/>
    </row>
  </sheetData>
  <mergeCells count="22">
    <mergeCell ref="L6:L9"/>
    <mergeCell ref="L10:L13"/>
    <mergeCell ref="L14:L17"/>
    <mergeCell ref="L18:L21"/>
    <mergeCell ref="L3:S4"/>
    <mergeCell ref="B41:B44"/>
    <mergeCell ref="B33:B36"/>
    <mergeCell ref="B37:B40"/>
    <mergeCell ref="L38:L41"/>
    <mergeCell ref="B25:B28"/>
    <mergeCell ref="B29:B32"/>
    <mergeCell ref="L42:L45"/>
    <mergeCell ref="L22:L25"/>
    <mergeCell ref="L26:L29"/>
    <mergeCell ref="L30:L33"/>
    <mergeCell ref="L34:L37"/>
    <mergeCell ref="B17:B20"/>
    <mergeCell ref="B21:B24"/>
    <mergeCell ref="B9:B12"/>
    <mergeCell ref="B13:B16"/>
    <mergeCell ref="B3:H3"/>
    <mergeCell ref="B5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2"/>
  <sheetViews>
    <sheetView topLeftCell="E1" zoomScale="85" zoomScaleNormal="85" workbookViewId="0">
      <selection activeCell="L17" sqref="L17"/>
    </sheetView>
  </sheetViews>
  <sheetFormatPr defaultColWidth="9.109375" defaultRowHeight="13.8" x14ac:dyDescent="0.3"/>
  <cols>
    <col min="1" max="1" width="9.109375" style="2"/>
    <col min="2" max="2" width="32.88671875" style="4" bestFit="1" customWidth="1"/>
    <col min="3" max="3" width="9.5546875" style="4" bestFit="1" customWidth="1"/>
    <col min="4" max="10" width="10.44140625" style="4" customWidth="1"/>
    <col min="11" max="13" width="10.44140625" style="2" customWidth="1"/>
    <col min="14" max="17" width="10.44140625" style="4" customWidth="1"/>
    <col min="18" max="18" width="12.6640625" style="4" customWidth="1"/>
    <col min="19" max="19" width="12" style="4" bestFit="1" customWidth="1"/>
    <col min="20" max="20" width="13" style="4" bestFit="1" customWidth="1"/>
    <col min="21" max="28" width="10.44140625" style="4" customWidth="1"/>
    <col min="29" max="16384" width="9.109375" style="4"/>
  </cols>
  <sheetData>
    <row r="1" spans="2:31" s="2" customFormat="1" x14ac:dyDescent="0.3">
      <c r="B1" s="474" t="s">
        <v>245</v>
      </c>
    </row>
    <row r="2" spans="2:31" x14ac:dyDescent="0.3">
      <c r="B2" s="686"/>
      <c r="C2" s="687"/>
      <c r="D2" s="687"/>
      <c r="E2" s="687"/>
      <c r="F2" s="687"/>
      <c r="G2" s="687"/>
      <c r="H2" s="687"/>
      <c r="I2" s="687"/>
      <c r="J2" s="687"/>
      <c r="K2" s="688"/>
      <c r="L2" s="1"/>
      <c r="M2" s="686"/>
      <c r="N2" s="687"/>
      <c r="O2" s="687"/>
      <c r="P2" s="687"/>
      <c r="Q2" s="687"/>
      <c r="R2" s="687"/>
      <c r="S2" s="2"/>
      <c r="T2" s="2"/>
      <c r="U2" s="2"/>
      <c r="V2" s="2"/>
      <c r="W2" s="2"/>
      <c r="X2" s="2"/>
      <c r="Y2" s="2"/>
      <c r="Z2" s="2"/>
      <c r="AA2" s="1"/>
      <c r="AB2" s="3"/>
      <c r="AC2" s="3"/>
      <c r="AD2" s="3"/>
      <c r="AE2" s="3"/>
    </row>
    <row r="3" spans="2:31" s="2" customFormat="1" ht="12.75" customHeight="1" x14ac:dyDescent="0.3">
      <c r="B3" s="690" t="s">
        <v>24</v>
      </c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691"/>
      <c r="T3" s="691"/>
      <c r="U3" s="691"/>
      <c r="V3" s="691"/>
      <c r="W3" s="691"/>
      <c r="X3" s="80"/>
      <c r="Y3" s="80"/>
      <c r="Z3" s="80"/>
      <c r="AA3" s="80"/>
      <c r="AB3" s="80"/>
      <c r="AC3" s="1"/>
      <c r="AD3" s="1"/>
      <c r="AE3" s="1"/>
    </row>
    <row r="4" spans="2:31" ht="26.4" customHeight="1" x14ac:dyDescent="0.3">
      <c r="B4" s="1"/>
      <c r="C4" s="9"/>
      <c r="D4" s="689" t="s">
        <v>25</v>
      </c>
      <c r="E4" s="689" t="s">
        <v>2</v>
      </c>
      <c r="F4" s="689" t="s">
        <v>3</v>
      </c>
      <c r="G4" s="497"/>
      <c r="H4" s="692" t="s">
        <v>26</v>
      </c>
      <c r="I4" s="693"/>
      <c r="J4" s="693"/>
      <c r="K4" s="693"/>
      <c r="L4" s="694" t="s">
        <v>27</v>
      </c>
      <c r="M4" s="694"/>
      <c r="N4" s="694"/>
      <c r="O4" s="695" t="s">
        <v>28</v>
      </c>
      <c r="P4" s="696"/>
      <c r="Q4" s="697"/>
      <c r="R4" s="698" t="s">
        <v>29</v>
      </c>
      <c r="S4" s="698"/>
      <c r="T4" s="698"/>
      <c r="U4" s="701" t="s">
        <v>30</v>
      </c>
      <c r="V4" s="702"/>
      <c r="W4" s="702"/>
      <c r="X4" s="6"/>
      <c r="Y4" s="6"/>
      <c r="Z4" s="3"/>
      <c r="AA4" s="3"/>
      <c r="AB4" s="3"/>
    </row>
    <row r="5" spans="2:31" ht="19.350000000000001" customHeight="1" x14ac:dyDescent="0.3">
      <c r="B5" s="8"/>
      <c r="C5" s="1"/>
      <c r="D5" s="64" t="s">
        <v>4</v>
      </c>
      <c r="E5" s="64" t="s">
        <v>5</v>
      </c>
      <c r="F5" s="64" t="s">
        <v>6</v>
      </c>
      <c r="G5" s="64" t="s">
        <v>31</v>
      </c>
      <c r="H5" s="65" t="s">
        <v>4</v>
      </c>
      <c r="I5" s="78" t="s">
        <v>5</v>
      </c>
      <c r="J5" s="81" t="s">
        <v>6</v>
      </c>
      <c r="K5" s="81" t="s">
        <v>31</v>
      </c>
      <c r="L5" s="64" t="s">
        <v>4</v>
      </c>
      <c r="M5" s="64" t="s">
        <v>5</v>
      </c>
      <c r="N5" s="64" t="s">
        <v>6</v>
      </c>
      <c r="O5" s="65" t="s">
        <v>4</v>
      </c>
      <c r="P5" s="64" t="s">
        <v>5</v>
      </c>
      <c r="Q5" s="82" t="s">
        <v>6</v>
      </c>
      <c r="R5" s="64" t="s">
        <v>4</v>
      </c>
      <c r="S5" s="64" t="s">
        <v>5</v>
      </c>
      <c r="T5" s="64" t="s">
        <v>6</v>
      </c>
      <c r="U5" s="65" t="s">
        <v>4</v>
      </c>
      <c r="V5" s="64" t="s">
        <v>5</v>
      </c>
      <c r="W5" s="64" t="s">
        <v>6</v>
      </c>
      <c r="X5" s="6"/>
      <c r="Y5" s="6"/>
      <c r="Z5" s="3"/>
      <c r="AA5" s="3"/>
      <c r="AB5" s="3"/>
    </row>
    <row r="6" spans="2:31" x14ac:dyDescent="0.3">
      <c r="B6" s="476" t="s">
        <v>157</v>
      </c>
      <c r="C6" s="13" t="s">
        <v>32</v>
      </c>
      <c r="D6" s="13">
        <v>2</v>
      </c>
      <c r="E6" s="13">
        <v>1</v>
      </c>
      <c r="F6" s="13">
        <v>0</v>
      </c>
      <c r="G6" s="13">
        <v>1</v>
      </c>
      <c r="H6" s="13">
        <f>SUM('[1]A2_Viva as Férias'!D11,'[1]A2_Viva as Férias'!E11)</f>
        <v>168</v>
      </c>
      <c r="I6" s="13">
        <f>SUM('[1]A2_Viva as Férias'!F11,'[1]A2_Viva as Férias'!G11)</f>
        <v>26</v>
      </c>
      <c r="J6" s="13">
        <f>SUM('[1]A2_Viva as Férias'!H11,'[1]A2_Viva as Férias'!I11)</f>
        <v>79</v>
      </c>
      <c r="K6" s="13">
        <v>5</v>
      </c>
      <c r="L6" s="13"/>
      <c r="M6" s="13"/>
      <c r="N6" s="13"/>
      <c r="O6" s="13">
        <f>SUM('[1]A4_Educação 5.0'!M10:M16)</f>
        <v>631</v>
      </c>
      <c r="P6" s="13">
        <f>SUM('[1]A4_Educação 5.0'!D9,'[1]A4_Educação 5.0'!M10:M16)</f>
        <v>649</v>
      </c>
      <c r="Q6" s="13">
        <f>SUM('[1]A4_Educação 5.0'!E9,'[1]A4_Educação 5.0'!M10:M16)</f>
        <v>649</v>
      </c>
      <c r="R6" s="13">
        <v>45</v>
      </c>
      <c r="S6" s="13">
        <f>SUM('[1]A5_Hora de Programar'!E10,'[1]A5_Hora de Programar'!E54)</f>
        <v>112</v>
      </c>
      <c r="T6" s="13">
        <v>39</v>
      </c>
      <c r="U6" s="13"/>
      <c r="V6" s="13"/>
      <c r="W6" s="13"/>
      <c r="X6" s="1"/>
      <c r="Y6" s="1"/>
      <c r="Z6" s="3"/>
      <c r="AA6" s="3"/>
      <c r="AB6" s="3"/>
    </row>
    <row r="7" spans="2:31" x14ac:dyDescent="0.3">
      <c r="B7" s="478" t="s">
        <v>14</v>
      </c>
      <c r="C7" s="25" t="s">
        <v>32</v>
      </c>
      <c r="D7" s="25">
        <v>3</v>
      </c>
      <c r="E7" s="25">
        <v>3</v>
      </c>
      <c r="F7" s="25">
        <v>2</v>
      </c>
      <c r="G7" s="25">
        <v>1</v>
      </c>
      <c r="H7" s="25">
        <f>SUM('[1]A2_Viva as Férias'!D16,'[1]A2_Viva as Férias'!E16)</f>
        <v>162</v>
      </c>
      <c r="I7" s="25">
        <f>SUM('[1]A2_Viva as Férias'!G16,'[1]A2_Viva as Férias'!F16)</f>
        <v>22</v>
      </c>
      <c r="J7" s="25">
        <f>SUM('[1]A2_Viva as Férias'!I16,'[1]A2_Viva as Férias'!H16)</f>
        <v>76</v>
      </c>
      <c r="K7" s="25"/>
      <c r="L7" s="25"/>
      <c r="M7" s="25"/>
      <c r="N7" s="25"/>
      <c r="O7" s="25">
        <f>SUM('[1]A4_Educação 5.0'!M17:M22)</f>
        <v>483</v>
      </c>
      <c r="P7" s="25">
        <f>SUM('[1]A4_Educação 5.0'!D10,'[1]A4_Educação 5.0'!M17:M22)</f>
        <v>570</v>
      </c>
      <c r="Q7" s="25">
        <f>SUM('[1]A4_Educação 5.0'!E10,'[1]A4_Educação 5.0'!M17:M22)</f>
        <v>535</v>
      </c>
      <c r="R7" s="25">
        <v>35</v>
      </c>
      <c r="S7" s="25">
        <f>SUM('[1]A5_Hora de Programar'!E14,'[1]A5_Hora de Programar'!E57)</f>
        <v>79</v>
      </c>
      <c r="T7" s="25">
        <v>43</v>
      </c>
      <c r="U7" s="25">
        <v>95</v>
      </c>
      <c r="V7" s="25">
        <v>105</v>
      </c>
      <c r="W7" s="25">
        <v>101</v>
      </c>
      <c r="X7" s="1"/>
      <c r="Y7" s="1"/>
      <c r="Z7" s="3"/>
      <c r="AA7" s="3"/>
      <c r="AB7" s="3"/>
    </row>
    <row r="8" spans="2:31" x14ac:dyDescent="0.3">
      <c r="B8" s="480" t="s">
        <v>15</v>
      </c>
      <c r="C8" s="29" t="s">
        <v>32</v>
      </c>
      <c r="D8" s="29">
        <v>6</v>
      </c>
      <c r="E8" s="29">
        <v>4</v>
      </c>
      <c r="F8" s="29">
        <v>2</v>
      </c>
      <c r="G8" s="29">
        <v>4</v>
      </c>
      <c r="H8" s="29">
        <f>SUM('[1]A2_Viva as Férias'!D22,'[1]A2_Viva as Férias'!E22)</f>
        <v>50</v>
      </c>
      <c r="I8" s="29">
        <f>SUM('[1]A2_Viva as Férias'!G22,'[1]A2_Viva as Férias'!F22)</f>
        <v>17</v>
      </c>
      <c r="J8" s="29">
        <f>SUM('[1]A2_Viva as Férias'!H22,'[1]A2_Viva as Férias'!I22)</f>
        <v>38</v>
      </c>
      <c r="K8" s="29"/>
      <c r="L8" s="29"/>
      <c r="M8" s="29"/>
      <c r="N8" s="29"/>
      <c r="O8" s="29">
        <f>SUM('[1]A4_Educação 5.0'!M23:M28)</f>
        <v>346</v>
      </c>
      <c r="P8" s="29">
        <f>SUM('[1]A4_Educação 5.0'!D11,'[1]A4_Educação 5.0'!M23:M28)</f>
        <v>394</v>
      </c>
      <c r="Q8" s="29">
        <f>SUM('[1]A4_Educação 5.0'!E11,'[1]A4_Educação 5.0'!M23:M28)</f>
        <v>423</v>
      </c>
      <c r="R8" s="29">
        <v>35</v>
      </c>
      <c r="S8" s="29">
        <f>SUM('[1]A5_Hora de Programar'!E18,'[1]A5_Hora de Programar'!E60)</f>
        <v>70</v>
      </c>
      <c r="T8" s="29">
        <v>97</v>
      </c>
      <c r="U8" s="29">
        <v>128</v>
      </c>
      <c r="V8" s="29">
        <v>108</v>
      </c>
      <c r="W8" s="29">
        <v>94</v>
      </c>
      <c r="X8" s="1"/>
      <c r="Y8" s="1"/>
      <c r="Z8" s="3"/>
      <c r="AA8" s="3"/>
      <c r="AB8" s="3"/>
    </row>
    <row r="9" spans="2:31" ht="15" customHeight="1" x14ac:dyDescent="0.3">
      <c r="B9" s="482" t="s">
        <v>16</v>
      </c>
      <c r="C9" s="258" t="s">
        <v>32</v>
      </c>
      <c r="D9" s="258">
        <v>0</v>
      </c>
      <c r="E9" s="258">
        <v>1</v>
      </c>
      <c r="F9" s="258">
        <v>0</v>
      </c>
      <c r="G9" s="258">
        <v>3</v>
      </c>
      <c r="H9" s="258">
        <f>SUM('[1]A2_Viva as Férias'!D27,'[1]A2_Viva as Férias'!E27)</f>
        <v>241</v>
      </c>
      <c r="I9" s="258">
        <f>SUM('[1]A2_Viva as Férias'!G27,'[1]A2_Viva as Férias'!F27)</f>
        <v>33</v>
      </c>
      <c r="J9" s="258">
        <f>SUM('[1]A2_Viva as Férias'!H27,'[1]A2_Viva as Férias'!I27)</f>
        <v>82</v>
      </c>
      <c r="K9" s="258"/>
      <c r="L9" s="258"/>
      <c r="M9" s="258"/>
      <c r="N9" s="258"/>
      <c r="O9" s="258">
        <f>SUM('[1]A4_Educação 5.0'!M29:M30)</f>
        <v>210</v>
      </c>
      <c r="P9" s="258">
        <f>SUM('[1]A4_Educação 5.0'!D12,'[1]A4_Educação 5.0'!M29:M30)</f>
        <v>217</v>
      </c>
      <c r="Q9" s="258">
        <f>SUM('[1]A4_Educação 5.0'!E12,'[1]A4_Educação 5.0'!M29:M30)</f>
        <v>232</v>
      </c>
      <c r="R9" s="258">
        <v>46</v>
      </c>
      <c r="S9" s="258">
        <f>SUM('[1]A5_Hora de Programar'!E22,'[1]A5_Hora de Programar'!E63)</f>
        <v>73</v>
      </c>
      <c r="T9" s="258">
        <v>20</v>
      </c>
      <c r="U9" s="258"/>
      <c r="V9" s="258"/>
      <c r="W9" s="258"/>
      <c r="X9" s="1"/>
      <c r="Y9" s="1"/>
      <c r="Z9" s="3"/>
      <c r="AA9" s="3"/>
      <c r="AB9" s="3"/>
    </row>
    <row r="10" spans="2:31" x14ac:dyDescent="0.3">
      <c r="B10" s="490" t="s">
        <v>17</v>
      </c>
      <c r="C10" s="37" t="s">
        <v>32</v>
      </c>
      <c r="D10" s="37">
        <v>6</v>
      </c>
      <c r="E10" s="37">
        <f>SUM('[1]A1_Equipa Multidisciplinar'!D15,'[1]A1_Equipa Multidisciplinar'!E98)</f>
        <v>10</v>
      </c>
      <c r="F10" s="37">
        <f>SUM('[1]A1_Equipa Multidisciplinar'!F98,'[1]A1_Equipa Multidisciplinar'!E15)</f>
        <v>9</v>
      </c>
      <c r="G10" s="37">
        <f>SUM('[1]A1_Equipa Multidisciplinar'!F15:G15,'[1]A1_Equipa Multidisciplinar'!G98)</f>
        <v>6</v>
      </c>
      <c r="H10" s="37">
        <f>SUM('[1]A2_Viva as Férias'!D32,'[1]A2_Viva as Férias'!E32)</f>
        <v>101</v>
      </c>
      <c r="I10" s="37">
        <f>SUM('[1]A2_Viva as Férias'!G32,'[1]A2_Viva as Férias'!F32)</f>
        <v>26</v>
      </c>
      <c r="J10" s="37">
        <f>SUM('[1]A2_Viva as Férias'!H32,'[1]A2_Viva as Férias'!I32)</f>
        <v>43</v>
      </c>
      <c r="K10" s="37"/>
      <c r="L10" s="37"/>
      <c r="M10" s="37"/>
      <c r="N10" s="37"/>
      <c r="O10" s="37">
        <f>SUM('[1]A4_Educação 5.0'!M31:M34)</f>
        <v>368</v>
      </c>
      <c r="P10" s="37">
        <f>SUM('[1]A4_Educação 5.0'!D13,'[1]A4_Educação 5.0'!M31:M34)</f>
        <v>414</v>
      </c>
      <c r="Q10" s="37">
        <f>SUM('[1]A4_Educação 5.0'!E13,'[1]A4_Educação 5.0'!M31:M34)</f>
        <v>398</v>
      </c>
      <c r="R10" s="37">
        <v>42</v>
      </c>
      <c r="S10" s="37">
        <f>SUM('[1]A5_Hora de Programar'!E26,'[1]A5_Hora de Programar'!E66,'[1]A5_Hora de Programar'!E69)</f>
        <v>74</v>
      </c>
      <c r="T10" s="37">
        <v>26</v>
      </c>
      <c r="U10" s="37"/>
      <c r="V10" s="37"/>
      <c r="W10" s="37"/>
      <c r="X10" s="1"/>
      <c r="Y10" s="1"/>
      <c r="Z10" s="3"/>
      <c r="AA10" s="3"/>
      <c r="AB10" s="3"/>
    </row>
    <row r="11" spans="2:31" x14ac:dyDescent="0.3">
      <c r="B11" s="487" t="s">
        <v>18</v>
      </c>
      <c r="C11" s="41" t="s">
        <v>32</v>
      </c>
      <c r="D11" s="41">
        <v>2</v>
      </c>
      <c r="E11" s="41">
        <v>1</v>
      </c>
      <c r="F11" s="41">
        <v>0</v>
      </c>
      <c r="G11" s="41">
        <v>0</v>
      </c>
      <c r="H11" s="41">
        <f>SUM('[1]A2_Viva as Férias'!D37,'[1]A2_Viva as Férias'!E37)</f>
        <v>275</v>
      </c>
      <c r="I11" s="41">
        <f>SUM('[1]A2_Viva as Férias'!G37,'[1]A2_Viva as Férias'!F37)</f>
        <v>70</v>
      </c>
      <c r="J11" s="41">
        <f>SUM('[1]A2_Viva as Férias'!H37,'[1]A2_Viva as Férias'!I37)</f>
        <v>133</v>
      </c>
      <c r="K11" s="41"/>
      <c r="L11" s="41"/>
      <c r="M11" s="41"/>
      <c r="N11" s="41"/>
      <c r="O11" s="41">
        <f>SUM('[1]A4_Educação 5.0'!M35:M43)</f>
        <v>850</v>
      </c>
      <c r="P11" s="41">
        <f>SUM('[1]A4_Educação 5.0'!D14,'[1]A4_Educação 5.0'!M35:M43)</f>
        <v>876</v>
      </c>
      <c r="Q11" s="41">
        <f>SUM('[1]A4_Educação 5.0'!E14,'[1]A4_Educação 5.0'!M35:M43)</f>
        <v>875</v>
      </c>
      <c r="R11" s="41">
        <v>69</v>
      </c>
      <c r="S11" s="41">
        <f>SUM('[1]A5_Hora de Programar'!E30,'[1]A5_Hora de Programar'!E72)</f>
        <v>136</v>
      </c>
      <c r="T11" s="41" t="s">
        <v>34</v>
      </c>
      <c r="U11" s="41"/>
      <c r="V11" s="41"/>
      <c r="W11" s="41"/>
      <c r="X11" s="1"/>
      <c r="Y11" s="1"/>
      <c r="Z11" s="3"/>
      <c r="AA11" s="3"/>
      <c r="AB11" s="3"/>
    </row>
    <row r="12" spans="2:31" x14ac:dyDescent="0.3">
      <c r="B12" s="678" t="s">
        <v>19</v>
      </c>
      <c r="C12" s="45" t="s">
        <v>32</v>
      </c>
      <c r="D12" s="45">
        <v>0</v>
      </c>
      <c r="E12" s="45">
        <v>4</v>
      </c>
      <c r="F12" s="45">
        <v>3</v>
      </c>
      <c r="G12" s="45">
        <v>1</v>
      </c>
      <c r="H12" s="45">
        <f>SUM('[1]A2_Viva as Férias'!D38:D40,'[1]A2_Viva as Férias'!E38:E40)</f>
        <v>107</v>
      </c>
      <c r="I12" s="45">
        <f>SUM('[1]A2_Viva as Férias'!G43,'[1]A2_Viva as Férias'!F43)</f>
        <v>15</v>
      </c>
      <c r="J12" s="45">
        <f>SUM('[1]A2_Viva as Férias'!H43,'[1]A2_Viva as Férias'!I43)</f>
        <v>65</v>
      </c>
      <c r="K12" s="45"/>
      <c r="L12" s="45"/>
      <c r="M12" s="45"/>
      <c r="N12" s="45"/>
      <c r="O12" s="45">
        <f>SUM('[1]A4_Educação 5.0'!M44:M49)</f>
        <v>451</v>
      </c>
      <c r="P12" s="45">
        <f>SUM('[1]A4_Educação 5.0'!D15,'[1]A4_Educação 5.0'!M44:M49)</f>
        <v>516</v>
      </c>
      <c r="Q12" s="45">
        <f>SUM('[1]A4_Educação 5.0'!E15,'[1]A4_Educação 5.0'!M44:M49)</f>
        <v>524</v>
      </c>
      <c r="R12" s="45">
        <v>19</v>
      </c>
      <c r="S12" s="45">
        <f>SUM('[1]A5_Hora de Programar'!E34,'[1]A5_Hora de Programar'!E75)</f>
        <v>16</v>
      </c>
      <c r="T12" s="45">
        <v>22</v>
      </c>
      <c r="U12" s="45">
        <v>114</v>
      </c>
      <c r="V12" s="45">
        <v>94</v>
      </c>
      <c r="W12" s="45">
        <v>120</v>
      </c>
      <c r="X12" s="1"/>
      <c r="Y12" s="1"/>
      <c r="Z12" s="3"/>
      <c r="AA12" s="3"/>
      <c r="AB12" s="3"/>
    </row>
    <row r="13" spans="2:31" x14ac:dyDescent="0.3">
      <c r="B13" s="678"/>
      <c r="C13" s="16" t="s">
        <v>33</v>
      </c>
      <c r="D13" s="16"/>
      <c r="E13" s="16"/>
      <c r="F13" s="16"/>
      <c r="G13" s="16"/>
      <c r="H13" s="16">
        <f>SUM('[1]A2_Viva as Férias'!D41,'[1]A2_Viva as Férias'!E41)</f>
        <v>21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"/>
      <c r="Y13" s="1"/>
      <c r="Z13" s="3"/>
      <c r="AA13" s="3"/>
      <c r="AB13" s="3"/>
    </row>
    <row r="14" spans="2:31" s="2" customFormat="1" x14ac:dyDescent="0.3">
      <c r="B14" s="483" t="s">
        <v>20</v>
      </c>
      <c r="C14" s="49" t="s">
        <v>32</v>
      </c>
      <c r="D14" s="49">
        <v>0</v>
      </c>
      <c r="E14" s="49">
        <v>1</v>
      </c>
      <c r="F14" s="49">
        <v>0</v>
      </c>
      <c r="G14" s="49">
        <v>3</v>
      </c>
      <c r="H14" s="49">
        <f>SUM('[1]A2_Viva as Férias'!D49,'[1]A2_Viva as Férias'!E49)</f>
        <v>137</v>
      </c>
      <c r="I14" s="49">
        <f>SUM('[1]A2_Viva as Férias'!G49,'[1]A2_Viva as Férias'!F49)</f>
        <v>29</v>
      </c>
      <c r="J14" s="49">
        <f>SUM('[1]A2_Viva as Férias'!H49,'[1]A2_Viva as Férias'!I49)</f>
        <v>65</v>
      </c>
      <c r="K14" s="49"/>
      <c r="L14" s="49"/>
      <c r="M14" s="49"/>
      <c r="N14" s="49"/>
      <c r="O14" s="49">
        <f>SUM('[1]A4_Educação 5.0'!M50:M53)</f>
        <v>345</v>
      </c>
      <c r="P14" s="49">
        <f>SUM('[1]A4_Educação 5.0'!D16,'[1]A4_Educação 5.0'!M50:M53)</f>
        <v>348</v>
      </c>
      <c r="Q14" s="49">
        <f>SUM('[1]A4_Educação 5.0'!E16,'[1]A4_Educação 5.0'!M50:M53)</f>
        <v>359</v>
      </c>
      <c r="R14" s="49">
        <v>46</v>
      </c>
      <c r="S14" s="49">
        <f>SUM('[1]A5_Hora de Programar'!E38,'[1]A5_Hora de Programar'!E78,'[1]A5_Hora de Programar'!E81)</f>
        <v>72</v>
      </c>
      <c r="T14" s="49">
        <v>21</v>
      </c>
      <c r="U14" s="49">
        <v>96</v>
      </c>
      <c r="V14" s="49">
        <v>97</v>
      </c>
      <c r="W14" s="49">
        <v>96</v>
      </c>
      <c r="X14" s="1"/>
      <c r="Y14" s="1"/>
      <c r="Z14" s="1"/>
      <c r="AA14" s="1"/>
      <c r="AB14" s="1"/>
    </row>
    <row r="15" spans="2:31" x14ac:dyDescent="0.3">
      <c r="B15" s="484" t="s">
        <v>21</v>
      </c>
      <c r="C15" s="53" t="s">
        <v>32</v>
      </c>
      <c r="D15" s="53">
        <v>4</v>
      </c>
      <c r="E15" s="53">
        <v>3</v>
      </c>
      <c r="F15" s="53">
        <v>2</v>
      </c>
      <c r="G15" s="53">
        <v>6</v>
      </c>
      <c r="H15" s="53">
        <f>SUM('[1]A2_Viva as Férias'!D54,'[1]A2_Viva as Férias'!E54)</f>
        <v>106</v>
      </c>
      <c r="I15" s="53">
        <f>SUM('[1]A2_Viva as Férias'!G54,'[1]A2_Viva as Férias'!F54)</f>
        <v>23</v>
      </c>
      <c r="J15" s="53">
        <f>SUM('[1]A2_Viva as Férias'!H54,'[1]A2_Viva as Férias'!I54)</f>
        <v>57</v>
      </c>
      <c r="K15" s="53">
        <v>5</v>
      </c>
      <c r="L15" s="53"/>
      <c r="M15" s="53"/>
      <c r="N15" s="53"/>
      <c r="O15" s="53">
        <f>SUM('[1]A4_Educação 5.0'!M54:M60)</f>
        <v>585</v>
      </c>
      <c r="P15" s="53">
        <f>SUM('[1]A4_Educação 5.0'!D17,'[1]A4_Educação 5.0'!M54:M60)</f>
        <v>603</v>
      </c>
      <c r="Q15" s="53">
        <f>SUM('[1]A4_Educação 5.0'!E17,'[1]A4_Educação 5.0'!M54:M60)</f>
        <v>613</v>
      </c>
      <c r="R15" s="53">
        <v>60</v>
      </c>
      <c r="S15" s="53">
        <f>SUM('[1]A5_Hora de Programar'!E42,'[1]A5_Hora de Programar'!E84)</f>
        <v>84</v>
      </c>
      <c r="T15" s="53">
        <v>49</v>
      </c>
      <c r="U15" s="53"/>
      <c r="V15" s="53"/>
      <c r="W15" s="53"/>
      <c r="X15" s="1"/>
      <c r="Y15" s="1"/>
      <c r="Z15" s="3"/>
      <c r="AA15" s="3"/>
      <c r="AB15" s="3"/>
    </row>
    <row r="16" spans="2:31" x14ac:dyDescent="0.3">
      <c r="B16" s="699" t="s">
        <v>7</v>
      </c>
      <c r="C16" s="700"/>
      <c r="D16" s="87">
        <f>SUM(D6:D15)</f>
        <v>23</v>
      </c>
      <c r="E16" s="87">
        <f>SUM(E6:E15)</f>
        <v>28</v>
      </c>
      <c r="F16" s="87">
        <f>SUM(F6:F15)</f>
        <v>18</v>
      </c>
      <c r="G16" s="87">
        <f>SUM(G6:G15)</f>
        <v>25</v>
      </c>
      <c r="H16" s="89">
        <f>SUM(H6:H15)</f>
        <v>1368</v>
      </c>
      <c r="I16" s="87">
        <f>SUM(I6:I15)+'[1]A2_Viva as Férias'!F65</f>
        <v>405</v>
      </c>
      <c r="J16" s="90">
        <f>SUM(J6:J15)</f>
        <v>638</v>
      </c>
      <c r="K16" s="91">
        <f>SUM(K6:K15)</f>
        <v>10</v>
      </c>
      <c r="L16" s="60"/>
      <c r="M16" s="87"/>
      <c r="N16" s="88"/>
      <c r="O16" s="259">
        <f t="shared" ref="O16:W16" si="0">SUM(O6:O15)</f>
        <v>4269</v>
      </c>
      <c r="P16" s="259">
        <f t="shared" si="0"/>
        <v>4587</v>
      </c>
      <c r="Q16" s="259">
        <f t="shared" si="0"/>
        <v>4608</v>
      </c>
      <c r="R16" s="60">
        <f t="shared" si="0"/>
        <v>397</v>
      </c>
      <c r="S16" s="60">
        <f t="shared" si="0"/>
        <v>716</v>
      </c>
      <c r="T16" s="60">
        <f t="shared" si="0"/>
        <v>317</v>
      </c>
      <c r="U16" s="60">
        <f t="shared" si="0"/>
        <v>433</v>
      </c>
      <c r="V16" s="60">
        <f t="shared" si="0"/>
        <v>404</v>
      </c>
      <c r="W16" s="60">
        <f t="shared" si="0"/>
        <v>411</v>
      </c>
      <c r="X16" s="1"/>
      <c r="Y16" s="1"/>
      <c r="Z16" s="3"/>
      <c r="AA16" s="3"/>
      <c r="AB16" s="3"/>
    </row>
    <row r="17" spans="2:32" ht="193.2" x14ac:dyDescent="0.3">
      <c r="B17" s="3"/>
      <c r="C17" s="3"/>
      <c r="D17" s="92" t="s">
        <v>166</v>
      </c>
      <c r="E17" s="3"/>
      <c r="F17" s="3"/>
      <c r="G17" s="3"/>
      <c r="H17" s="471" t="s">
        <v>167</v>
      </c>
      <c r="I17" s="92" t="s">
        <v>168</v>
      </c>
      <c r="J17" s="61"/>
      <c r="K17" s="3"/>
      <c r="L17" s="260"/>
      <c r="M17" s="1"/>
      <c r="N17" s="1"/>
      <c r="O17" s="260" t="s">
        <v>225</v>
      </c>
      <c r="P17" s="684" t="s">
        <v>224</v>
      </c>
      <c r="Q17" s="685"/>
      <c r="R17" s="1"/>
      <c r="S17" s="260" t="s">
        <v>212</v>
      </c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</row>
    <row r="18" spans="2:32" x14ac:dyDescent="0.3">
      <c r="B18" s="94"/>
      <c r="C18" s="94"/>
      <c r="D18" s="94"/>
      <c r="E18" s="94"/>
      <c r="F18" s="94"/>
      <c r="G18" s="94"/>
      <c r="H18" s="215"/>
      <c r="I18" s="3"/>
      <c r="J18" s="94"/>
      <c r="K18" s="8"/>
      <c r="L18" s="8"/>
      <c r="M18" s="1"/>
      <c r="N18" s="1"/>
      <c r="O18" s="1"/>
      <c r="P18" s="1"/>
      <c r="Q18" s="1"/>
      <c r="R18" s="93"/>
      <c r="S18" s="1"/>
      <c r="T18" s="1"/>
      <c r="U18" s="1"/>
      <c r="V18" s="1"/>
      <c r="W18" s="1"/>
      <c r="X18" s="1"/>
      <c r="Y18" s="1"/>
      <c r="Z18" s="1"/>
      <c r="AA18" s="1"/>
      <c r="AB18" s="1"/>
      <c r="AC18" s="3"/>
      <c r="AD18" s="3"/>
      <c r="AE18" s="3"/>
    </row>
    <row r="19" spans="2:32" x14ac:dyDescent="0.3">
      <c r="B19" s="94"/>
      <c r="C19" s="94"/>
      <c r="D19" s="94"/>
      <c r="E19" s="94"/>
      <c r="F19" s="94"/>
      <c r="G19" s="94"/>
      <c r="H19" s="215"/>
      <c r="I19" s="216"/>
      <c r="J19" s="94"/>
      <c r="K19" s="8"/>
      <c r="L19" s="8"/>
      <c r="M19" s="1"/>
      <c r="N19" s="1"/>
      <c r="O19" s="1"/>
      <c r="P19" s="1"/>
      <c r="Q19" s="1"/>
      <c r="R19" s="93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</row>
    <row r="20" spans="2:32" x14ac:dyDescent="0.3">
      <c r="B20" s="94"/>
      <c r="C20" s="94"/>
      <c r="D20" s="94"/>
      <c r="E20" s="94"/>
      <c r="F20" s="94"/>
      <c r="G20" s="94"/>
      <c r="H20" s="215"/>
      <c r="I20" s="261"/>
      <c r="J20" s="94"/>
      <c r="K20" s="8"/>
      <c r="L20" s="8"/>
      <c r="M20" s="1"/>
      <c r="N20" s="1"/>
      <c r="O20" s="1"/>
      <c r="P20" s="1"/>
      <c r="Q20" s="1"/>
      <c r="R20" s="93"/>
      <c r="S20" s="1"/>
      <c r="T20" s="1"/>
      <c r="U20" s="1"/>
      <c r="V20" s="1"/>
      <c r="W20" s="1"/>
      <c r="X20" s="1"/>
      <c r="Y20" s="1"/>
      <c r="Z20" s="1"/>
      <c r="AA20" s="1"/>
      <c r="AB20" s="1"/>
      <c r="AC20" s="3"/>
      <c r="AD20" s="3"/>
      <c r="AE20" s="3"/>
    </row>
    <row r="21" spans="2:32" x14ac:dyDescent="0.3">
      <c r="B21" s="94"/>
      <c r="C21" s="94"/>
      <c r="D21" s="94"/>
      <c r="E21" s="94"/>
      <c r="F21" s="94"/>
      <c r="G21" s="94"/>
      <c r="H21" s="215"/>
      <c r="I21" s="261"/>
      <c r="J21" s="94"/>
      <c r="K21" s="8"/>
      <c r="L21" s="8"/>
      <c r="M21" s="1"/>
      <c r="N21" s="1"/>
      <c r="O21" s="1"/>
      <c r="P21" s="1"/>
      <c r="Q21" s="1"/>
      <c r="R21" s="93"/>
      <c r="S21" s="1"/>
      <c r="T21" s="1"/>
      <c r="U21" s="1"/>
      <c r="V21" s="1"/>
      <c r="W21" s="1"/>
      <c r="X21" s="1"/>
      <c r="Y21" s="1"/>
      <c r="Z21" s="1"/>
      <c r="AA21" s="1"/>
      <c r="AB21" s="1"/>
      <c r="AC21" s="3"/>
      <c r="AD21" s="3"/>
      <c r="AE21" s="3"/>
    </row>
    <row r="22" spans="2:32" x14ac:dyDescent="0.3">
      <c r="B22" s="94"/>
      <c r="C22" s="94"/>
      <c r="D22" s="94"/>
      <c r="E22" s="94"/>
      <c r="F22" s="94"/>
      <c r="G22" s="94"/>
      <c r="H22" s="94"/>
      <c r="I22" s="94"/>
      <c r="J22" s="94"/>
      <c r="K22" s="8"/>
      <c r="L22" s="8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2" ht="14.4" x14ac:dyDescent="0.3">
      <c r="B23" s="717" t="s">
        <v>36</v>
      </c>
      <c r="C23" s="717"/>
      <c r="D23" s="717"/>
      <c r="E23" s="717"/>
      <c r="F23" s="717"/>
      <c r="G23" s="717"/>
      <c r="H23" s="717"/>
      <c r="I23" s="717"/>
      <c r="J23" s="717"/>
      <c r="K23" s="717"/>
      <c r="L23" s="717"/>
      <c r="M23" s="717"/>
      <c r="N23" s="717"/>
      <c r="O23" s="717"/>
      <c r="P23" s="717"/>
      <c r="Q23" s="62"/>
      <c r="R23" s="729" t="s">
        <v>37</v>
      </c>
      <c r="S23" s="730"/>
      <c r="T23" s="730"/>
      <c r="U23" s="730"/>
      <c r="V23" s="730"/>
      <c r="W23" s="730"/>
      <c r="X23" s="730"/>
      <c r="Y23" s="730"/>
      <c r="Z23" s="730"/>
      <c r="AA23" s="730"/>
      <c r="AB23" s="730"/>
      <c r="AC23" s="730"/>
      <c r="AD23" s="730"/>
      <c r="AE23" s="731"/>
    </row>
    <row r="24" spans="2:32" ht="39" customHeight="1" x14ac:dyDescent="0.3">
      <c r="B24" s="62"/>
      <c r="C24" s="62"/>
      <c r="D24" s="718" t="s">
        <v>25</v>
      </c>
      <c r="E24" s="719"/>
      <c r="F24" s="720" t="s">
        <v>26</v>
      </c>
      <c r="G24" s="721"/>
      <c r="H24" s="722" t="s">
        <v>27</v>
      </c>
      <c r="I24" s="694"/>
      <c r="J24" s="723"/>
      <c r="K24" s="695" t="s">
        <v>28</v>
      </c>
      <c r="L24" s="697"/>
      <c r="M24" s="724" t="s">
        <v>29</v>
      </c>
      <c r="N24" s="725"/>
      <c r="O24" s="726" t="s">
        <v>30</v>
      </c>
      <c r="P24" s="727"/>
      <c r="Q24" s="62"/>
      <c r="R24" s="104"/>
      <c r="S24" s="104"/>
      <c r="T24" s="718" t="s">
        <v>25</v>
      </c>
      <c r="U24" s="719"/>
      <c r="V24" s="732" t="s">
        <v>26</v>
      </c>
      <c r="W24" s="733"/>
      <c r="X24" s="722" t="s">
        <v>27</v>
      </c>
      <c r="Y24" s="723"/>
      <c r="Z24" s="695" t="s">
        <v>28</v>
      </c>
      <c r="AA24" s="697"/>
      <c r="AB24" s="724" t="s">
        <v>29</v>
      </c>
      <c r="AC24" s="725"/>
      <c r="AD24" s="735" t="s">
        <v>30</v>
      </c>
      <c r="AE24" s="701"/>
    </row>
    <row r="25" spans="2:32" x14ac:dyDescent="0.3">
      <c r="B25" s="728" t="s">
        <v>35</v>
      </c>
      <c r="C25" s="717"/>
      <c r="D25" s="716">
        <v>18</v>
      </c>
      <c r="E25" s="716"/>
      <c r="F25" s="716">
        <v>1</v>
      </c>
      <c r="G25" s="716"/>
      <c r="H25" s="716">
        <v>1</v>
      </c>
      <c r="I25" s="716"/>
      <c r="J25" s="716"/>
      <c r="K25" s="716">
        <v>3</v>
      </c>
      <c r="L25" s="716"/>
      <c r="M25" s="716">
        <v>1</v>
      </c>
      <c r="N25" s="716"/>
      <c r="O25" s="716">
        <v>1</v>
      </c>
      <c r="P25" s="716"/>
      <c r="Q25" s="62"/>
      <c r="R25" s="736" t="s">
        <v>38</v>
      </c>
      <c r="S25" s="737"/>
      <c r="T25" s="734">
        <v>18</v>
      </c>
      <c r="U25" s="734"/>
      <c r="V25" s="734">
        <v>1</v>
      </c>
      <c r="W25" s="734"/>
      <c r="X25" s="734">
        <v>1</v>
      </c>
      <c r="Y25" s="734"/>
      <c r="Z25" s="734">
        <v>3</v>
      </c>
      <c r="AA25" s="734"/>
      <c r="AB25" s="734">
        <v>1</v>
      </c>
      <c r="AC25" s="734"/>
      <c r="AD25" s="734">
        <v>1</v>
      </c>
      <c r="AE25" s="734"/>
    </row>
    <row r="26" spans="2:32" ht="214.2" customHeight="1" x14ac:dyDescent="0.3">
      <c r="B26" s="155"/>
      <c r="C26" s="161"/>
      <c r="D26" s="62"/>
      <c r="E26" s="62"/>
      <c r="F26" s="62"/>
      <c r="G26" s="62"/>
      <c r="H26" s="62"/>
      <c r="I26" s="62"/>
      <c r="J26" s="154"/>
      <c r="K26" s="62"/>
      <c r="L26" s="62"/>
      <c r="M26" s="62"/>
      <c r="N26" s="62"/>
      <c r="O26" s="62"/>
      <c r="P26" s="62"/>
      <c r="Q26" s="62"/>
      <c r="R26" s="738" t="s">
        <v>39</v>
      </c>
      <c r="S26" s="739"/>
      <c r="T26" s="740" t="s">
        <v>40</v>
      </c>
      <c r="U26" s="741"/>
      <c r="V26" s="734" t="s">
        <v>41</v>
      </c>
      <c r="W26" s="734"/>
      <c r="X26" s="734" t="s">
        <v>42</v>
      </c>
      <c r="Y26" s="734"/>
      <c r="Z26" s="740" t="s">
        <v>43</v>
      </c>
      <c r="AA26" s="741"/>
      <c r="AB26" s="742" t="s">
        <v>44</v>
      </c>
      <c r="AC26" s="742"/>
      <c r="AD26" s="734" t="s">
        <v>45</v>
      </c>
      <c r="AE26" s="734"/>
    </row>
    <row r="27" spans="2:32" ht="12.75" customHeight="1" x14ac:dyDescent="0.3">
      <c r="B27" s="705"/>
      <c r="C27" s="706"/>
      <c r="D27" s="706"/>
      <c r="E27" s="706"/>
      <c r="F27" s="706"/>
      <c r="G27" s="2"/>
      <c r="H27" s="2"/>
      <c r="I27" s="2"/>
      <c r="J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2:32" ht="12.75" customHeight="1" x14ac:dyDescent="0.3">
      <c r="B28" s="8"/>
      <c r="C28" s="1"/>
      <c r="D28" s="64"/>
      <c r="E28" s="64"/>
      <c r="F28" s="64"/>
      <c r="G28" s="2"/>
      <c r="H28" s="2"/>
      <c r="I28" s="2"/>
      <c r="J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62"/>
    </row>
    <row r="29" spans="2:32" ht="12.75" customHeight="1" x14ac:dyDescent="0.3">
      <c r="B29" s="707"/>
      <c r="C29" s="20"/>
      <c r="D29" s="20"/>
      <c r="E29" s="20"/>
      <c r="F29" s="499"/>
      <c r="G29" s="2"/>
      <c r="H29" s="2"/>
      <c r="I29" s="2"/>
      <c r="J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62"/>
    </row>
    <row r="30" spans="2:32" x14ac:dyDescent="0.3">
      <c r="B30" s="708"/>
      <c r="C30" s="20"/>
      <c r="D30" s="20"/>
      <c r="E30" s="20"/>
      <c r="F30" s="499"/>
      <c r="G30" s="2"/>
      <c r="H30" s="2"/>
      <c r="I30" s="2"/>
      <c r="J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62"/>
    </row>
    <row r="31" spans="2:32" x14ac:dyDescent="0.3">
      <c r="B31" s="709"/>
      <c r="C31" s="20"/>
      <c r="D31" s="20"/>
      <c r="E31" s="20"/>
      <c r="F31" s="499"/>
      <c r="G31" s="2"/>
      <c r="H31" s="2"/>
      <c r="I31" s="2"/>
      <c r="J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62"/>
    </row>
    <row r="32" spans="2:32" x14ac:dyDescent="0.3">
      <c r="B32" s="710"/>
      <c r="C32" s="20"/>
      <c r="D32" s="20"/>
      <c r="E32" s="20"/>
      <c r="F32" s="499"/>
      <c r="G32" s="2"/>
      <c r="H32" s="2"/>
      <c r="I32" s="2"/>
      <c r="J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62"/>
    </row>
    <row r="33" spans="2:32" x14ac:dyDescent="0.3">
      <c r="B33" s="711"/>
      <c r="C33" s="20"/>
      <c r="D33" s="20"/>
      <c r="E33" s="20"/>
      <c r="F33" s="499"/>
      <c r="G33" s="2"/>
      <c r="H33" s="2"/>
      <c r="I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62"/>
    </row>
    <row r="34" spans="2:32" x14ac:dyDescent="0.3">
      <c r="B34" s="712"/>
      <c r="C34" s="20"/>
      <c r="D34" s="20"/>
      <c r="E34" s="20"/>
      <c r="F34" s="499"/>
      <c r="G34" s="2"/>
      <c r="H34" s="2"/>
      <c r="I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62"/>
    </row>
    <row r="35" spans="2:32" x14ac:dyDescent="0.3">
      <c r="B35" s="707"/>
      <c r="C35" s="20"/>
      <c r="D35" s="20"/>
      <c r="E35" s="20"/>
      <c r="F35" s="499"/>
      <c r="G35" s="2"/>
      <c r="H35" s="2"/>
      <c r="I35" s="2"/>
      <c r="J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62"/>
    </row>
    <row r="36" spans="2:32" x14ac:dyDescent="0.3">
      <c r="B36" s="708"/>
      <c r="C36" s="20"/>
      <c r="D36" s="20"/>
      <c r="E36" s="20"/>
      <c r="F36" s="499"/>
      <c r="G36" s="2"/>
      <c r="H36" s="2"/>
      <c r="I36" s="2"/>
      <c r="J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62"/>
    </row>
    <row r="37" spans="2:32" x14ac:dyDescent="0.3">
      <c r="B37" s="709"/>
      <c r="C37" s="20"/>
      <c r="D37" s="20"/>
      <c r="E37" s="20"/>
      <c r="F37" s="499"/>
      <c r="G37" s="2"/>
      <c r="H37" s="2"/>
      <c r="I37" s="2"/>
      <c r="J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62"/>
    </row>
    <row r="38" spans="2:32" x14ac:dyDescent="0.3">
      <c r="B38" s="710"/>
      <c r="C38" s="20"/>
      <c r="D38" s="20"/>
      <c r="E38" s="20"/>
      <c r="F38" s="499"/>
      <c r="G38" s="2"/>
      <c r="H38" s="2"/>
      <c r="I38" s="2"/>
      <c r="J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162"/>
    </row>
    <row r="39" spans="2:32" x14ac:dyDescent="0.3">
      <c r="B39" s="711"/>
      <c r="C39" s="20"/>
      <c r="D39" s="20"/>
      <c r="E39" s="20"/>
      <c r="F39" s="499"/>
      <c r="G39" s="2"/>
      <c r="H39" s="2"/>
      <c r="I39" s="2"/>
      <c r="J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62"/>
    </row>
    <row r="40" spans="2:32" ht="12.75" customHeight="1" x14ac:dyDescent="0.3">
      <c r="B40" s="712"/>
      <c r="C40" s="20"/>
      <c r="D40" s="20"/>
      <c r="E40" s="20"/>
      <c r="F40" s="499"/>
      <c r="G40" s="2"/>
      <c r="H40" s="2"/>
      <c r="I40" s="2"/>
      <c r="J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62"/>
    </row>
    <row r="41" spans="2:32" ht="12.75" customHeight="1" x14ac:dyDescent="0.3">
      <c r="B41" s="707"/>
      <c r="C41" s="20"/>
      <c r="D41" s="20"/>
      <c r="E41" s="20"/>
      <c r="F41" s="499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62"/>
    </row>
    <row r="42" spans="2:32" x14ac:dyDescent="0.3">
      <c r="B42" s="708"/>
      <c r="C42" s="20"/>
      <c r="D42" s="20"/>
      <c r="E42" s="20"/>
      <c r="F42" s="499"/>
      <c r="G42" s="2"/>
      <c r="H42" s="2"/>
      <c r="I42" s="2"/>
      <c r="J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62"/>
    </row>
    <row r="43" spans="2:32" x14ac:dyDescent="0.3">
      <c r="B43" s="709"/>
      <c r="C43" s="20"/>
      <c r="D43" s="20"/>
      <c r="E43" s="20"/>
      <c r="F43" s="499"/>
      <c r="G43" s="2"/>
      <c r="H43" s="2"/>
      <c r="I43" s="2"/>
      <c r="J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62"/>
    </row>
    <row r="44" spans="2:32" x14ac:dyDescent="0.3">
      <c r="B44" s="707"/>
      <c r="C44" s="20"/>
      <c r="D44" s="20"/>
      <c r="E44" s="20"/>
      <c r="F44" s="499"/>
      <c r="G44" s="2"/>
      <c r="H44" s="2"/>
      <c r="I44" s="2"/>
      <c r="J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62"/>
    </row>
    <row r="45" spans="2:32" x14ac:dyDescent="0.3">
      <c r="B45" s="708"/>
      <c r="C45" s="20"/>
      <c r="D45" s="20"/>
      <c r="E45" s="20"/>
      <c r="F45" s="499"/>
      <c r="G45" s="2"/>
      <c r="H45" s="2"/>
      <c r="I45" s="2"/>
      <c r="J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62"/>
    </row>
    <row r="46" spans="2:32" ht="12.75" customHeight="1" x14ac:dyDescent="0.3">
      <c r="B46" s="709"/>
      <c r="C46" s="20"/>
      <c r="D46" s="20"/>
      <c r="E46" s="20"/>
      <c r="F46" s="499"/>
      <c r="G46" s="2"/>
      <c r="H46" s="2"/>
      <c r="I46" s="2"/>
      <c r="J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62"/>
    </row>
    <row r="47" spans="2:32" ht="12.75" customHeight="1" x14ac:dyDescent="0.3">
      <c r="B47" s="707"/>
      <c r="C47" s="20"/>
      <c r="D47" s="20"/>
      <c r="E47" s="20"/>
      <c r="F47" s="499"/>
      <c r="G47" s="2"/>
      <c r="H47" s="2"/>
      <c r="I47" s="2"/>
      <c r="J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62"/>
    </row>
    <row r="48" spans="2:32" x14ac:dyDescent="0.3">
      <c r="B48" s="708"/>
      <c r="C48" s="20"/>
      <c r="D48" s="20"/>
      <c r="E48" s="20"/>
      <c r="F48" s="499"/>
      <c r="G48" s="2"/>
      <c r="H48" s="2"/>
      <c r="I48" s="2"/>
      <c r="J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62"/>
    </row>
    <row r="49" spans="2:32" x14ac:dyDescent="0.3">
      <c r="B49" s="709"/>
      <c r="C49" s="20"/>
      <c r="D49" s="20"/>
      <c r="E49" s="20"/>
      <c r="F49" s="499"/>
      <c r="G49" s="2"/>
      <c r="H49" s="2"/>
      <c r="I49" s="2"/>
      <c r="J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62"/>
    </row>
    <row r="50" spans="2:32" x14ac:dyDescent="0.3">
      <c r="B50" s="710"/>
      <c r="C50" s="20"/>
      <c r="D50" s="20"/>
      <c r="E50" s="20"/>
      <c r="F50" s="499"/>
      <c r="G50" s="2"/>
      <c r="H50" s="2"/>
      <c r="I50" s="2"/>
      <c r="J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62"/>
    </row>
    <row r="51" spans="2:32" x14ac:dyDescent="0.3">
      <c r="B51" s="711"/>
      <c r="C51" s="20"/>
      <c r="D51" s="20"/>
      <c r="E51" s="20"/>
      <c r="F51" s="499"/>
      <c r="G51" s="2"/>
      <c r="H51" s="2"/>
      <c r="I51" s="2"/>
      <c r="J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62"/>
    </row>
    <row r="52" spans="2:32" ht="12.75" customHeight="1" x14ac:dyDescent="0.3">
      <c r="B52" s="712"/>
      <c r="C52" s="20"/>
      <c r="D52" s="20"/>
      <c r="E52" s="20"/>
      <c r="F52" s="499"/>
      <c r="G52" s="2"/>
      <c r="H52" s="2"/>
      <c r="I52" s="2"/>
      <c r="J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62"/>
    </row>
    <row r="53" spans="2:32" ht="12.75" customHeight="1" x14ac:dyDescent="0.3">
      <c r="B53" s="707"/>
      <c r="C53" s="20"/>
      <c r="D53" s="20"/>
      <c r="E53" s="20"/>
      <c r="F53" s="499"/>
      <c r="G53" s="2"/>
      <c r="H53" s="2"/>
      <c r="I53" s="2"/>
      <c r="J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62"/>
    </row>
    <row r="54" spans="2:32" x14ac:dyDescent="0.3">
      <c r="B54" s="708"/>
      <c r="C54" s="20"/>
      <c r="D54" s="20"/>
      <c r="E54" s="20"/>
      <c r="F54" s="499"/>
      <c r="G54" s="2"/>
      <c r="H54" s="2"/>
      <c r="I54" s="2"/>
      <c r="J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62"/>
    </row>
    <row r="55" spans="2:32" x14ac:dyDescent="0.3">
      <c r="B55" s="709"/>
      <c r="C55" s="20"/>
      <c r="D55" s="20"/>
      <c r="E55" s="20"/>
      <c r="F55" s="499"/>
      <c r="G55" s="2"/>
      <c r="H55" s="2"/>
      <c r="I55" s="2"/>
      <c r="J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62"/>
    </row>
    <row r="56" spans="2:32" x14ac:dyDescent="0.3">
      <c r="B56" s="713"/>
      <c r="C56" s="505"/>
      <c r="D56" s="20"/>
      <c r="E56" s="20"/>
      <c r="F56" s="499"/>
      <c r="G56" s="2"/>
      <c r="H56" s="2"/>
      <c r="I56" s="2"/>
      <c r="J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62"/>
    </row>
    <row r="57" spans="2:32" x14ac:dyDescent="0.3">
      <c r="B57" s="714"/>
      <c r="C57" s="20"/>
      <c r="D57" s="20"/>
      <c r="E57" s="20"/>
      <c r="F57" s="20"/>
      <c r="G57" s="2"/>
      <c r="H57" s="2"/>
      <c r="I57" s="2"/>
      <c r="J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62"/>
    </row>
    <row r="58" spans="2:32" x14ac:dyDescent="0.3">
      <c r="B58" s="715"/>
      <c r="C58" s="505"/>
      <c r="D58" s="20"/>
      <c r="E58" s="20"/>
      <c r="F58" s="499"/>
      <c r="G58" s="2"/>
      <c r="H58" s="2"/>
      <c r="I58" s="2"/>
      <c r="J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62"/>
    </row>
    <row r="59" spans="2:32" x14ac:dyDescent="0.3">
      <c r="B59" s="703"/>
      <c r="C59" s="534"/>
      <c r="D59" s="20"/>
      <c r="E59" s="20"/>
      <c r="F59" s="499"/>
      <c r="G59" s="2"/>
      <c r="H59" s="2"/>
      <c r="I59" s="2"/>
      <c r="J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62"/>
    </row>
    <row r="60" spans="2:32" x14ac:dyDescent="0.3">
      <c r="B60" s="704"/>
      <c r="C60" s="86"/>
      <c r="D60" s="20"/>
      <c r="E60" s="20"/>
      <c r="F60" s="499"/>
      <c r="G60" s="2"/>
      <c r="H60" s="2"/>
      <c r="I60" s="2"/>
      <c r="J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62"/>
    </row>
    <row r="61" spans="2:32" x14ac:dyDescent="0.3">
      <c r="B61" s="704"/>
      <c r="C61" s="534"/>
      <c r="D61" s="534"/>
      <c r="E61" s="534"/>
      <c r="F61" s="272"/>
      <c r="G61" s="2"/>
      <c r="H61" s="2"/>
      <c r="I61" s="2"/>
      <c r="J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62"/>
    </row>
    <row r="62" spans="2:32" x14ac:dyDescent="0.3">
      <c r="AF62" s="162"/>
    </row>
  </sheetData>
  <mergeCells count="59">
    <mergeCell ref="AD26:AE26"/>
    <mergeCell ref="AB24:AC24"/>
    <mergeCell ref="AD24:AE24"/>
    <mergeCell ref="R25:S25"/>
    <mergeCell ref="T25:U25"/>
    <mergeCell ref="V25:W25"/>
    <mergeCell ref="X25:Y25"/>
    <mergeCell ref="Z25:AA25"/>
    <mergeCell ref="AB25:AC25"/>
    <mergeCell ref="AD25:AE25"/>
    <mergeCell ref="R26:S26"/>
    <mergeCell ref="T26:U26"/>
    <mergeCell ref="V26:W26"/>
    <mergeCell ref="X26:Y26"/>
    <mergeCell ref="Z26:AA26"/>
    <mergeCell ref="AB26:AC26"/>
    <mergeCell ref="R23:AE23"/>
    <mergeCell ref="T24:U24"/>
    <mergeCell ref="V24:W24"/>
    <mergeCell ref="X24:Y24"/>
    <mergeCell ref="Z24:AA24"/>
    <mergeCell ref="O25:P25"/>
    <mergeCell ref="B23:P23"/>
    <mergeCell ref="D24:E24"/>
    <mergeCell ref="F24:G24"/>
    <mergeCell ref="H24:J24"/>
    <mergeCell ref="K24:L24"/>
    <mergeCell ref="M24:N24"/>
    <mergeCell ref="O24:P24"/>
    <mergeCell ref="B25:C25"/>
    <mergeCell ref="D25:E25"/>
    <mergeCell ref="F25:G25"/>
    <mergeCell ref="H25:J25"/>
    <mergeCell ref="K25:L25"/>
    <mergeCell ref="M25:N25"/>
    <mergeCell ref="B59:B61"/>
    <mergeCell ref="B27:F27"/>
    <mergeCell ref="B29:B31"/>
    <mergeCell ref="B41:B43"/>
    <mergeCell ref="B44:B46"/>
    <mergeCell ref="B47:B49"/>
    <mergeCell ref="B50:B52"/>
    <mergeCell ref="B53:B55"/>
    <mergeCell ref="B56:B58"/>
    <mergeCell ref="B32:B34"/>
    <mergeCell ref="B35:B37"/>
    <mergeCell ref="B38:B40"/>
    <mergeCell ref="P17:Q17"/>
    <mergeCell ref="B2:K2"/>
    <mergeCell ref="M2:R2"/>
    <mergeCell ref="D4:F4"/>
    <mergeCell ref="B3:W3"/>
    <mergeCell ref="H4:K4"/>
    <mergeCell ref="L4:N4"/>
    <mergeCell ref="O4:Q4"/>
    <mergeCell ref="R4:T4"/>
    <mergeCell ref="B12:B13"/>
    <mergeCell ref="B16:C16"/>
    <mergeCell ref="U4:W4"/>
  </mergeCells>
  <pageMargins left="0.7" right="0.7" top="0.75" bottom="0.75" header="0.3" footer="0.3"/>
  <pageSetup paperSize="9" orientation="portrait" r:id="rId1"/>
  <ignoredErrors>
    <ignoredError sqref="H12 O6:Q16" formulaRange="1"/>
    <ignoredError sqref="I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5"/>
  <sheetViews>
    <sheetView tabSelected="1" workbookViewId="0">
      <selection activeCell="J9" sqref="J9:Q9"/>
    </sheetView>
  </sheetViews>
  <sheetFormatPr defaultRowHeight="14.4" x14ac:dyDescent="0.3"/>
  <cols>
    <col min="1" max="1" width="9.109375" style="185"/>
    <col min="2" max="2" width="10.44140625" style="185" customWidth="1"/>
    <col min="3" max="3" width="36.6640625" style="185" bestFit="1" customWidth="1"/>
    <col min="4" max="4" width="7.6640625" style="185" bestFit="1" customWidth="1"/>
    <col min="5" max="5" width="14.6640625" style="185" customWidth="1"/>
    <col min="6" max="11" width="9.109375" style="185"/>
    <col min="12" max="12" width="30" style="185" customWidth="1"/>
    <col min="13" max="13" width="9.109375" style="185"/>
    <col min="14" max="14" width="12" style="185" bestFit="1" customWidth="1"/>
    <col min="15" max="34" width="9.109375" style="185"/>
  </cols>
  <sheetData>
    <row r="1" spans="2:34" x14ac:dyDescent="0.3">
      <c r="B1" s="262" t="s">
        <v>181</v>
      </c>
    </row>
    <row r="2" spans="2:34" x14ac:dyDescent="0.3">
      <c r="B2" s="262" t="s">
        <v>184</v>
      </c>
    </row>
    <row r="3" spans="2:34" x14ac:dyDescent="0.3">
      <c r="B3" s="262" t="s">
        <v>183</v>
      </c>
    </row>
    <row r="4" spans="2:34" x14ac:dyDescent="0.3">
      <c r="B4" s="262" t="s">
        <v>182</v>
      </c>
    </row>
    <row r="5" spans="2:34" x14ac:dyDescent="0.3">
      <c r="B5" s="262" t="s">
        <v>210</v>
      </c>
    </row>
    <row r="7" spans="2:34" x14ac:dyDescent="0.3">
      <c r="B7" s="263" t="s">
        <v>125</v>
      </c>
    </row>
    <row r="8" spans="2:34" ht="15" thickBot="1" x14ac:dyDescent="0.35"/>
    <row r="9" spans="2:34" ht="15" customHeight="1" x14ac:dyDescent="0.3">
      <c r="B9" s="868" t="s">
        <v>246</v>
      </c>
      <c r="C9" s="869"/>
      <c r="D9" s="869"/>
      <c r="E9" s="869"/>
      <c r="F9" s="869"/>
      <c r="G9" s="869"/>
      <c r="H9" s="1104" t="s">
        <v>255</v>
      </c>
      <c r="J9" s="853" t="s">
        <v>159</v>
      </c>
      <c r="K9" s="854"/>
      <c r="L9" s="854"/>
      <c r="M9" s="854"/>
      <c r="N9" s="854"/>
      <c r="O9" s="854"/>
      <c r="P9" s="854"/>
      <c r="Q9" s="854"/>
      <c r="R9" s="1098" t="s">
        <v>255</v>
      </c>
    </row>
    <row r="10" spans="2:34" x14ac:dyDescent="0.3">
      <c r="B10" s="3"/>
      <c r="C10" s="870" t="s">
        <v>126</v>
      </c>
      <c r="D10" s="871" t="s">
        <v>46</v>
      </c>
      <c r="E10" s="872"/>
      <c r="F10" s="872"/>
      <c r="G10" s="872"/>
      <c r="H10" s="1105"/>
      <c r="J10" s="3"/>
      <c r="K10" s="3"/>
      <c r="L10" s="17"/>
      <c r="M10" s="17"/>
      <c r="N10" s="855" t="s">
        <v>5</v>
      </c>
      <c r="O10" s="856"/>
      <c r="P10" s="191" t="s">
        <v>6</v>
      </c>
      <c r="Q10" s="198" t="s">
        <v>31</v>
      </c>
      <c r="R10" s="1099"/>
      <c r="AH10"/>
    </row>
    <row r="11" spans="2:34" ht="15" customHeight="1" x14ac:dyDescent="0.3">
      <c r="B11" s="3"/>
      <c r="C11" s="870"/>
      <c r="D11" s="166" t="s">
        <v>5</v>
      </c>
      <c r="E11" s="136" t="s">
        <v>6</v>
      </c>
      <c r="F11" s="879" t="s">
        <v>31</v>
      </c>
      <c r="G11" s="1101"/>
      <c r="H11" s="1105"/>
      <c r="J11" s="816" t="s">
        <v>160</v>
      </c>
      <c r="K11" s="817"/>
      <c r="L11" s="817"/>
      <c r="M11" s="818"/>
      <c r="N11" s="857">
        <v>8</v>
      </c>
      <c r="O11" s="858"/>
      <c r="P11" s="192">
        <v>10</v>
      </c>
      <c r="Q11" s="193">
        <v>31</v>
      </c>
      <c r="R11" s="1099"/>
      <c r="AH11"/>
    </row>
    <row r="12" spans="2:34" x14ac:dyDescent="0.3">
      <c r="B12" s="874" t="s">
        <v>17</v>
      </c>
      <c r="C12" s="34" t="s">
        <v>127</v>
      </c>
      <c r="D12" s="37">
        <v>0</v>
      </c>
      <c r="E12" s="503">
        <v>1</v>
      </c>
      <c r="F12" s="825">
        <v>0</v>
      </c>
      <c r="G12" s="1102"/>
      <c r="H12" s="1105"/>
      <c r="J12" s="859" t="s">
        <v>161</v>
      </c>
      <c r="K12" s="860"/>
      <c r="L12" s="860"/>
      <c r="M12" s="860"/>
      <c r="N12" s="861"/>
      <c r="O12" s="862"/>
      <c r="P12" s="194">
        <v>2</v>
      </c>
      <c r="Q12" s="195">
        <v>3</v>
      </c>
      <c r="R12" s="1099"/>
      <c r="AH12"/>
    </row>
    <row r="13" spans="2:34" ht="15" thickBot="1" x14ac:dyDescent="0.35">
      <c r="B13" s="874"/>
      <c r="C13" s="3" t="s">
        <v>128</v>
      </c>
      <c r="D13" s="16">
        <v>0</v>
      </c>
      <c r="E13" s="504">
        <v>2</v>
      </c>
      <c r="F13" s="824">
        <v>2</v>
      </c>
      <c r="G13" s="800"/>
      <c r="H13" s="1105"/>
      <c r="J13" s="816" t="s">
        <v>162</v>
      </c>
      <c r="K13" s="817"/>
      <c r="L13" s="817"/>
      <c r="M13" s="818"/>
      <c r="N13" s="819">
        <v>1</v>
      </c>
      <c r="O13" s="819"/>
      <c r="P13" s="196"/>
      <c r="Q13" s="196"/>
      <c r="R13" s="1100"/>
      <c r="AH13"/>
    </row>
    <row r="14" spans="2:34" x14ac:dyDescent="0.3">
      <c r="B14" s="874"/>
      <c r="C14" s="34" t="s">
        <v>129</v>
      </c>
      <c r="D14" s="37">
        <v>1</v>
      </c>
      <c r="E14" s="503">
        <v>1</v>
      </c>
      <c r="F14" s="825">
        <v>1</v>
      </c>
      <c r="G14" s="1102"/>
      <c r="H14" s="1105"/>
    </row>
    <row r="15" spans="2:34" x14ac:dyDescent="0.3">
      <c r="B15" s="874"/>
      <c r="C15" s="3" t="s">
        <v>130</v>
      </c>
      <c r="D15" s="16">
        <v>2</v>
      </c>
      <c r="E15" s="504">
        <v>0</v>
      </c>
      <c r="F15" s="824">
        <v>1</v>
      </c>
      <c r="G15" s="800"/>
      <c r="H15" s="1105"/>
    </row>
    <row r="16" spans="2:34" x14ac:dyDescent="0.3">
      <c r="B16" s="874"/>
      <c r="C16" s="34" t="s">
        <v>131</v>
      </c>
      <c r="D16" s="37">
        <v>3</v>
      </c>
      <c r="E16" s="503">
        <v>2</v>
      </c>
      <c r="F16" s="825">
        <v>0</v>
      </c>
      <c r="G16" s="1102"/>
      <c r="H16" s="1105"/>
    </row>
    <row r="17" spans="2:12" ht="15" thickBot="1" x14ac:dyDescent="0.35">
      <c r="B17" s="874"/>
      <c r="C17" s="167" t="s">
        <v>35</v>
      </c>
      <c r="D17" s="116">
        <f>SUM(D12:D16)</f>
        <v>6</v>
      </c>
      <c r="E17" s="141">
        <f>SUM(E12:E16)</f>
        <v>6</v>
      </c>
      <c r="F17" s="875">
        <f>SUM(F12:G16)</f>
        <v>4</v>
      </c>
      <c r="G17" s="1103"/>
      <c r="H17" s="1106"/>
    </row>
    <row r="19" spans="2:12" x14ac:dyDescent="0.3">
      <c r="B19" s="826" t="s">
        <v>132</v>
      </c>
      <c r="C19" s="827"/>
      <c r="D19" s="827"/>
      <c r="E19" s="827"/>
      <c r="F19" s="827"/>
      <c r="G19" s="827"/>
      <c r="H19" s="827"/>
      <c r="I19" s="827"/>
      <c r="J19" s="827"/>
      <c r="K19" s="828"/>
      <c r="L19" s="397" t="s">
        <v>235</v>
      </c>
    </row>
    <row r="20" spans="2:12" x14ac:dyDescent="0.3">
      <c r="B20" s="94"/>
      <c r="C20" s="94"/>
      <c r="D20" s="94"/>
      <c r="E20" s="168" t="s">
        <v>133</v>
      </c>
      <c r="F20" s="829" t="s">
        <v>134</v>
      </c>
      <c r="G20" s="830"/>
      <c r="H20" s="829" t="s">
        <v>135</v>
      </c>
      <c r="I20" s="830"/>
      <c r="J20" s="831" t="s">
        <v>136</v>
      </c>
      <c r="K20" s="830"/>
    </row>
    <row r="21" spans="2:12" x14ac:dyDescent="0.3">
      <c r="B21" s="796" t="s">
        <v>137</v>
      </c>
      <c r="C21" s="169" t="s">
        <v>138</v>
      </c>
      <c r="D21" s="170"/>
      <c r="E21" s="512">
        <v>5</v>
      </c>
      <c r="F21" s="782">
        <v>5</v>
      </c>
      <c r="G21" s="782"/>
      <c r="H21" s="782">
        <v>5</v>
      </c>
      <c r="I21" s="782"/>
      <c r="J21" s="771">
        <v>5</v>
      </c>
      <c r="K21" s="790"/>
    </row>
    <row r="22" spans="2:12" x14ac:dyDescent="0.3">
      <c r="B22" s="797"/>
      <c r="C22" s="171" t="s">
        <v>139</v>
      </c>
      <c r="D22" s="172"/>
      <c r="E22" s="500">
        <v>5</v>
      </c>
      <c r="F22" s="783">
        <v>5</v>
      </c>
      <c r="G22" s="839"/>
      <c r="H22" s="824">
        <v>5</v>
      </c>
      <c r="I22" s="800"/>
      <c r="J22" s="716">
        <v>5</v>
      </c>
      <c r="K22" s="789"/>
    </row>
    <row r="23" spans="2:12" x14ac:dyDescent="0.3">
      <c r="B23" s="797"/>
      <c r="C23" s="173" t="s">
        <v>140</v>
      </c>
      <c r="D23" s="174"/>
      <c r="E23" s="502" t="s">
        <v>141</v>
      </c>
      <c r="F23" s="784">
        <v>4</v>
      </c>
      <c r="G23" s="784"/>
      <c r="H23" s="838">
        <v>4</v>
      </c>
      <c r="I23" s="838"/>
      <c r="J23" s="771">
        <v>5</v>
      </c>
      <c r="K23" s="790"/>
    </row>
    <row r="24" spans="2:12" x14ac:dyDescent="0.3">
      <c r="B24" s="797"/>
      <c r="C24" s="175" t="s">
        <v>142</v>
      </c>
      <c r="D24" s="176"/>
      <c r="E24" s="498">
        <v>5</v>
      </c>
      <c r="F24" s="792">
        <v>5</v>
      </c>
      <c r="G24" s="812"/>
      <c r="H24" s="863">
        <v>5</v>
      </c>
      <c r="I24" s="783"/>
      <c r="J24" s="716">
        <v>5</v>
      </c>
      <c r="K24" s="789"/>
    </row>
    <row r="25" spans="2:12" x14ac:dyDescent="0.3">
      <c r="B25" s="797"/>
      <c r="C25" s="173" t="s">
        <v>143</v>
      </c>
      <c r="D25" s="174"/>
      <c r="E25" s="502">
        <v>5</v>
      </c>
      <c r="F25" s="784">
        <v>5</v>
      </c>
      <c r="G25" s="784"/>
      <c r="H25" s="838">
        <v>5</v>
      </c>
      <c r="I25" s="838"/>
      <c r="J25" s="771">
        <v>5</v>
      </c>
      <c r="K25" s="790"/>
    </row>
    <row r="26" spans="2:12" x14ac:dyDescent="0.3">
      <c r="B26" s="797"/>
      <c r="C26" s="177" t="s">
        <v>144</v>
      </c>
      <c r="D26" s="178"/>
      <c r="E26" s="203">
        <v>5</v>
      </c>
      <c r="F26" s="791" t="s">
        <v>211</v>
      </c>
      <c r="G26" s="808"/>
      <c r="H26" s="841" t="s">
        <v>211</v>
      </c>
      <c r="I26" s="842"/>
      <c r="J26" s="759" t="s">
        <v>211</v>
      </c>
      <c r="K26" s="748"/>
    </row>
    <row r="27" spans="2:12" x14ac:dyDescent="0.3">
      <c r="B27" s="797"/>
      <c r="C27" s="765" t="s">
        <v>145</v>
      </c>
      <c r="D27" s="766"/>
      <c r="E27" s="535" t="s">
        <v>211</v>
      </c>
      <c r="F27" s="799">
        <v>5</v>
      </c>
      <c r="G27" s="799"/>
      <c r="H27" s="806">
        <v>5</v>
      </c>
      <c r="I27" s="806"/>
      <c r="J27" s="771">
        <v>5</v>
      </c>
      <c r="K27" s="790"/>
    </row>
    <row r="28" spans="2:12" x14ac:dyDescent="0.3">
      <c r="B28" s="798"/>
      <c r="C28" s="786" t="s">
        <v>146</v>
      </c>
      <c r="D28" s="787"/>
      <c r="E28" s="536" t="s">
        <v>211</v>
      </c>
      <c r="F28" s="795">
        <v>5</v>
      </c>
      <c r="G28" s="811"/>
      <c r="H28" s="840">
        <v>5</v>
      </c>
      <c r="I28" s="716"/>
      <c r="J28" s="716">
        <v>5</v>
      </c>
      <c r="K28" s="789"/>
    </row>
    <row r="29" spans="2:12" x14ac:dyDescent="0.3">
      <c r="B29" s="832" t="s">
        <v>147</v>
      </c>
      <c r="C29" s="169" t="s">
        <v>138</v>
      </c>
      <c r="D29" s="537"/>
      <c r="E29" s="538">
        <v>2</v>
      </c>
      <c r="F29" s="782">
        <v>4</v>
      </c>
      <c r="G29" s="782"/>
      <c r="H29" s="771">
        <v>4</v>
      </c>
      <c r="I29" s="771"/>
      <c r="J29" s="771">
        <v>5</v>
      </c>
      <c r="K29" s="790"/>
    </row>
    <row r="30" spans="2:12" x14ac:dyDescent="0.3">
      <c r="B30" s="833"/>
      <c r="C30" s="179" t="s">
        <v>139</v>
      </c>
      <c r="D30" s="180"/>
      <c r="E30" s="494">
        <v>2</v>
      </c>
      <c r="F30" s="800">
        <v>3</v>
      </c>
      <c r="G30" s="801"/>
      <c r="H30" s="835">
        <v>3</v>
      </c>
      <c r="I30" s="836"/>
      <c r="J30" s="716">
        <v>5</v>
      </c>
      <c r="K30" s="789"/>
    </row>
    <row r="31" spans="2:12" x14ac:dyDescent="0.3">
      <c r="B31" s="833"/>
      <c r="C31" s="173" t="s">
        <v>140</v>
      </c>
      <c r="D31" s="174"/>
      <c r="E31" s="181" t="s">
        <v>141</v>
      </c>
      <c r="F31" s="784">
        <v>3</v>
      </c>
      <c r="G31" s="784"/>
      <c r="H31" s="837">
        <v>3</v>
      </c>
      <c r="I31" s="838"/>
      <c r="J31" s="771">
        <v>5</v>
      </c>
      <c r="K31" s="790"/>
    </row>
    <row r="32" spans="2:12" x14ac:dyDescent="0.3">
      <c r="B32" s="833"/>
      <c r="C32" s="175" t="s">
        <v>142</v>
      </c>
      <c r="D32" s="176"/>
      <c r="E32" s="498">
        <v>3</v>
      </c>
      <c r="F32" s="792">
        <v>4</v>
      </c>
      <c r="G32" s="812"/>
      <c r="H32" s="802">
        <v>4</v>
      </c>
      <c r="I32" s="813"/>
      <c r="J32" s="716">
        <v>5</v>
      </c>
      <c r="K32" s="789"/>
    </row>
    <row r="33" spans="2:11" x14ac:dyDescent="0.3">
      <c r="B33" s="833"/>
      <c r="C33" s="173" t="s">
        <v>143</v>
      </c>
      <c r="D33" s="174"/>
      <c r="E33" s="502">
        <v>3</v>
      </c>
      <c r="F33" s="784">
        <v>4</v>
      </c>
      <c r="G33" s="784"/>
      <c r="H33" s="771">
        <v>5</v>
      </c>
      <c r="I33" s="771"/>
      <c r="J33" s="771">
        <v>5</v>
      </c>
      <c r="K33" s="790"/>
    </row>
    <row r="34" spans="2:11" x14ac:dyDescent="0.3">
      <c r="B34" s="833"/>
      <c r="C34" s="177" t="s">
        <v>144</v>
      </c>
      <c r="D34" s="178"/>
      <c r="E34" s="203">
        <v>2</v>
      </c>
      <c r="F34" s="791" t="s">
        <v>211</v>
      </c>
      <c r="G34" s="791"/>
      <c r="H34" s="759" t="s">
        <v>211</v>
      </c>
      <c r="I34" s="747"/>
      <c r="J34" s="759" t="s">
        <v>211</v>
      </c>
      <c r="K34" s="748"/>
    </row>
    <row r="35" spans="2:11" x14ac:dyDescent="0.3">
      <c r="B35" s="833"/>
      <c r="C35" s="765" t="s">
        <v>145</v>
      </c>
      <c r="D35" s="766"/>
      <c r="E35" s="535" t="s">
        <v>211</v>
      </c>
      <c r="F35" s="799">
        <v>4</v>
      </c>
      <c r="G35" s="799"/>
      <c r="H35" s="771">
        <v>4</v>
      </c>
      <c r="I35" s="771"/>
      <c r="J35" s="771">
        <v>5</v>
      </c>
      <c r="K35" s="790"/>
    </row>
    <row r="36" spans="2:11" x14ac:dyDescent="0.3">
      <c r="B36" s="834"/>
      <c r="C36" s="793" t="s">
        <v>146</v>
      </c>
      <c r="D36" s="794"/>
      <c r="E36" s="536" t="s">
        <v>211</v>
      </c>
      <c r="F36" s="795">
        <v>5</v>
      </c>
      <c r="G36" s="811"/>
      <c r="H36" s="814">
        <v>5</v>
      </c>
      <c r="I36" s="815"/>
      <c r="J36" s="716">
        <v>5</v>
      </c>
      <c r="K36" s="789"/>
    </row>
    <row r="37" spans="2:11" x14ac:dyDescent="0.3">
      <c r="B37" s="796" t="s">
        <v>148</v>
      </c>
      <c r="C37" s="169" t="s">
        <v>138</v>
      </c>
      <c r="D37" s="170"/>
      <c r="E37" s="512">
        <v>4</v>
      </c>
      <c r="F37" s="782">
        <v>5</v>
      </c>
      <c r="G37" s="782"/>
      <c r="H37" s="806">
        <v>5</v>
      </c>
      <c r="I37" s="806"/>
      <c r="J37" s="771">
        <v>5</v>
      </c>
      <c r="K37" s="790"/>
    </row>
    <row r="38" spans="2:11" x14ac:dyDescent="0.3">
      <c r="B38" s="797"/>
      <c r="C38" s="179" t="s">
        <v>139</v>
      </c>
      <c r="D38" s="180"/>
      <c r="E38" s="500">
        <v>3</v>
      </c>
      <c r="F38" s="807">
        <v>4</v>
      </c>
      <c r="G38" s="807"/>
      <c r="H38" s="716">
        <v>5</v>
      </c>
      <c r="I38" s="716"/>
      <c r="J38" s="716">
        <v>5</v>
      </c>
      <c r="K38" s="789"/>
    </row>
    <row r="39" spans="2:11" x14ac:dyDescent="0.3">
      <c r="B39" s="797"/>
      <c r="C39" s="173" t="s">
        <v>140</v>
      </c>
      <c r="D39" s="174"/>
      <c r="E39" s="502" t="s">
        <v>141</v>
      </c>
      <c r="F39" s="785">
        <v>4</v>
      </c>
      <c r="G39" s="785"/>
      <c r="H39" s="771">
        <v>4</v>
      </c>
      <c r="I39" s="771"/>
      <c r="J39" s="771">
        <v>5</v>
      </c>
      <c r="K39" s="790"/>
    </row>
    <row r="40" spans="2:11" x14ac:dyDescent="0.3">
      <c r="B40" s="797"/>
      <c r="C40" s="175" t="s">
        <v>142</v>
      </c>
      <c r="D40" s="176"/>
      <c r="E40" s="498">
        <v>3</v>
      </c>
      <c r="F40" s="805">
        <v>4</v>
      </c>
      <c r="G40" s="864"/>
      <c r="H40" s="802">
        <v>4</v>
      </c>
      <c r="I40" s="803"/>
      <c r="J40" s="802">
        <v>5</v>
      </c>
      <c r="K40" s="803"/>
    </row>
    <row r="41" spans="2:11" x14ac:dyDescent="0.3">
      <c r="B41" s="797"/>
      <c r="C41" s="173" t="s">
        <v>143</v>
      </c>
      <c r="D41" s="174"/>
      <c r="E41" s="502">
        <v>3</v>
      </c>
      <c r="F41" s="784">
        <v>4</v>
      </c>
      <c r="G41" s="784"/>
      <c r="H41" s="771">
        <v>4</v>
      </c>
      <c r="I41" s="771"/>
      <c r="J41" s="771">
        <v>5</v>
      </c>
      <c r="K41" s="790"/>
    </row>
    <row r="42" spans="2:11" x14ac:dyDescent="0.3">
      <c r="B42" s="797"/>
      <c r="C42" s="177" t="s">
        <v>144</v>
      </c>
      <c r="D42" s="178"/>
      <c r="E42" s="203">
        <v>3</v>
      </c>
      <c r="F42" s="791" t="s">
        <v>211</v>
      </c>
      <c r="G42" s="808"/>
      <c r="H42" s="809" t="s">
        <v>211</v>
      </c>
      <c r="I42" s="810"/>
      <c r="J42" s="809" t="s">
        <v>211</v>
      </c>
      <c r="K42" s="810"/>
    </row>
    <row r="43" spans="2:11" x14ac:dyDescent="0.3">
      <c r="B43" s="797"/>
      <c r="C43" s="765" t="s">
        <v>145</v>
      </c>
      <c r="D43" s="766"/>
      <c r="E43" s="535" t="s">
        <v>211</v>
      </c>
      <c r="F43" s="799">
        <v>5</v>
      </c>
      <c r="G43" s="799"/>
      <c r="H43" s="771">
        <v>5</v>
      </c>
      <c r="I43" s="771"/>
      <c r="J43" s="771">
        <v>5</v>
      </c>
      <c r="K43" s="790"/>
    </row>
    <row r="44" spans="2:11" x14ac:dyDescent="0.3">
      <c r="B44" s="798"/>
      <c r="C44" s="793" t="s">
        <v>146</v>
      </c>
      <c r="D44" s="794"/>
      <c r="E44" s="536" t="s">
        <v>211</v>
      </c>
      <c r="F44" s="795">
        <v>5</v>
      </c>
      <c r="G44" s="811"/>
      <c r="H44" s="802">
        <v>5</v>
      </c>
      <c r="I44" s="803"/>
      <c r="J44" s="802">
        <v>5</v>
      </c>
      <c r="K44" s="803"/>
    </row>
    <row r="45" spans="2:11" x14ac:dyDescent="0.3">
      <c r="B45" s="832" t="s">
        <v>149</v>
      </c>
      <c r="C45" s="169" t="s">
        <v>138</v>
      </c>
      <c r="D45" s="170"/>
      <c r="E45" s="512">
        <v>4</v>
      </c>
      <c r="F45" s="782">
        <v>5</v>
      </c>
      <c r="G45" s="782"/>
      <c r="H45" s="771">
        <v>5</v>
      </c>
      <c r="I45" s="771"/>
      <c r="J45" s="771">
        <v>5</v>
      </c>
      <c r="K45" s="790"/>
    </row>
    <row r="46" spans="2:11" x14ac:dyDescent="0.3">
      <c r="B46" s="833"/>
      <c r="C46" s="179" t="s">
        <v>139</v>
      </c>
      <c r="D46" s="180"/>
      <c r="E46" s="500">
        <v>4</v>
      </c>
      <c r="F46" s="800">
        <v>5</v>
      </c>
      <c r="G46" s="801"/>
      <c r="H46" s="802">
        <v>5</v>
      </c>
      <c r="I46" s="803"/>
      <c r="J46" s="802">
        <v>5</v>
      </c>
      <c r="K46" s="803"/>
    </row>
    <row r="47" spans="2:11" x14ac:dyDescent="0.3">
      <c r="B47" s="833"/>
      <c r="C47" s="173" t="s">
        <v>140</v>
      </c>
      <c r="D47" s="174"/>
      <c r="E47" s="502" t="s">
        <v>141</v>
      </c>
      <c r="F47" s="804">
        <v>5</v>
      </c>
      <c r="G47" s="804"/>
      <c r="H47" s="771">
        <v>5</v>
      </c>
      <c r="I47" s="771"/>
      <c r="J47" s="771">
        <v>5</v>
      </c>
      <c r="K47" s="790"/>
    </row>
    <row r="48" spans="2:11" x14ac:dyDescent="0.3">
      <c r="B48" s="833"/>
      <c r="C48" s="175" t="s">
        <v>142</v>
      </c>
      <c r="D48" s="176"/>
      <c r="E48" s="498">
        <v>4</v>
      </c>
      <c r="F48" s="805">
        <v>4</v>
      </c>
      <c r="G48" s="805"/>
      <c r="H48" s="716">
        <v>5</v>
      </c>
      <c r="I48" s="716"/>
      <c r="J48" s="716">
        <v>5</v>
      </c>
      <c r="K48" s="789"/>
    </row>
    <row r="49" spans="2:13" x14ac:dyDescent="0.3">
      <c r="B49" s="833"/>
      <c r="C49" s="173" t="s">
        <v>143</v>
      </c>
      <c r="D49" s="174"/>
      <c r="E49" s="502">
        <v>4</v>
      </c>
      <c r="F49" s="784">
        <v>4</v>
      </c>
      <c r="G49" s="784"/>
      <c r="H49" s="771">
        <v>4</v>
      </c>
      <c r="I49" s="771"/>
      <c r="J49" s="771">
        <v>5</v>
      </c>
      <c r="K49" s="790"/>
    </row>
    <row r="50" spans="2:13" x14ac:dyDescent="0.3">
      <c r="B50" s="833"/>
      <c r="C50" s="177" t="s">
        <v>144</v>
      </c>
      <c r="D50" s="178"/>
      <c r="E50" s="203">
        <v>4</v>
      </c>
      <c r="F50" s="791" t="s">
        <v>211</v>
      </c>
      <c r="G50" s="791"/>
      <c r="H50" s="759" t="s">
        <v>211</v>
      </c>
      <c r="I50" s="747"/>
      <c r="J50" s="759" t="s">
        <v>211</v>
      </c>
      <c r="K50" s="748"/>
    </row>
    <row r="51" spans="2:13" x14ac:dyDescent="0.3">
      <c r="B51" s="833"/>
      <c r="C51" s="765" t="s">
        <v>145</v>
      </c>
      <c r="D51" s="766"/>
      <c r="E51" s="535" t="s">
        <v>211</v>
      </c>
      <c r="F51" s="799">
        <v>5</v>
      </c>
      <c r="G51" s="799"/>
      <c r="H51" s="771">
        <v>5</v>
      </c>
      <c r="I51" s="771"/>
      <c r="J51" s="771">
        <v>5</v>
      </c>
      <c r="K51" s="790"/>
    </row>
    <row r="52" spans="2:13" x14ac:dyDescent="0.3">
      <c r="B52" s="834"/>
      <c r="C52" s="793" t="s">
        <v>146</v>
      </c>
      <c r="D52" s="794"/>
      <c r="E52" s="536" t="s">
        <v>211</v>
      </c>
      <c r="F52" s="795">
        <v>5</v>
      </c>
      <c r="G52" s="795"/>
      <c r="H52" s="716">
        <v>5</v>
      </c>
      <c r="I52" s="716"/>
      <c r="J52" s="716">
        <v>5</v>
      </c>
      <c r="K52" s="789"/>
    </row>
    <row r="53" spans="2:13" x14ac:dyDescent="0.3">
      <c r="B53" s="796" t="s">
        <v>150</v>
      </c>
      <c r="C53" s="169" t="s">
        <v>138</v>
      </c>
      <c r="D53" s="170"/>
      <c r="E53" s="512">
        <v>3</v>
      </c>
      <c r="F53" s="782">
        <v>4</v>
      </c>
      <c r="G53" s="782"/>
      <c r="H53" s="771">
        <v>4</v>
      </c>
      <c r="I53" s="771"/>
      <c r="J53" s="771">
        <v>5</v>
      </c>
      <c r="K53" s="790"/>
    </row>
    <row r="54" spans="2:13" x14ac:dyDescent="0.3">
      <c r="B54" s="797"/>
      <c r="C54" s="179" t="s">
        <v>139</v>
      </c>
      <c r="D54" s="180"/>
      <c r="E54" s="500">
        <v>3</v>
      </c>
      <c r="F54" s="783">
        <v>4</v>
      </c>
      <c r="G54" s="783"/>
      <c r="H54" s="716">
        <v>4</v>
      </c>
      <c r="I54" s="716"/>
      <c r="J54" s="716">
        <v>5</v>
      </c>
      <c r="K54" s="789"/>
    </row>
    <row r="55" spans="2:13" x14ac:dyDescent="0.3">
      <c r="B55" s="797"/>
      <c r="C55" s="173" t="s">
        <v>140</v>
      </c>
      <c r="D55" s="174"/>
      <c r="E55" s="502" t="s">
        <v>141</v>
      </c>
      <c r="F55" s="784">
        <v>4</v>
      </c>
      <c r="G55" s="784"/>
      <c r="H55" s="771">
        <v>4</v>
      </c>
      <c r="I55" s="771"/>
      <c r="J55" s="771">
        <v>5</v>
      </c>
      <c r="K55" s="790"/>
    </row>
    <row r="56" spans="2:13" x14ac:dyDescent="0.3">
      <c r="B56" s="797"/>
      <c r="C56" s="175" t="s">
        <v>142</v>
      </c>
      <c r="D56" s="176"/>
      <c r="E56" s="498">
        <v>4</v>
      </c>
      <c r="F56" s="792">
        <v>4</v>
      </c>
      <c r="G56" s="792"/>
      <c r="H56" s="716">
        <v>4</v>
      </c>
      <c r="I56" s="716"/>
      <c r="J56" s="716">
        <v>5</v>
      </c>
      <c r="K56" s="789"/>
    </row>
    <row r="57" spans="2:13" x14ac:dyDescent="0.3">
      <c r="B57" s="797"/>
      <c r="C57" s="173" t="s">
        <v>143</v>
      </c>
      <c r="D57" s="174"/>
      <c r="E57" s="502">
        <v>3</v>
      </c>
      <c r="F57" s="784">
        <v>4</v>
      </c>
      <c r="G57" s="784"/>
      <c r="H57" s="771">
        <v>4</v>
      </c>
      <c r="I57" s="771"/>
      <c r="J57" s="771">
        <v>5</v>
      </c>
      <c r="K57" s="790"/>
    </row>
    <row r="58" spans="2:13" x14ac:dyDescent="0.3">
      <c r="B58" s="797"/>
      <c r="C58" s="177" t="s">
        <v>144</v>
      </c>
      <c r="D58" s="178"/>
      <c r="E58" s="203">
        <v>3</v>
      </c>
      <c r="F58" s="791" t="s">
        <v>211</v>
      </c>
      <c r="G58" s="791"/>
      <c r="H58" s="759" t="s">
        <v>211</v>
      </c>
      <c r="I58" s="747"/>
      <c r="J58" s="759" t="s">
        <v>211</v>
      </c>
      <c r="K58" s="748"/>
    </row>
    <row r="59" spans="2:13" x14ac:dyDescent="0.3">
      <c r="B59" s="797"/>
      <c r="C59" s="765" t="s">
        <v>145</v>
      </c>
      <c r="D59" s="766"/>
      <c r="E59" s="535" t="s">
        <v>211</v>
      </c>
      <c r="F59" s="799">
        <v>5</v>
      </c>
      <c r="G59" s="799"/>
      <c r="H59" s="771">
        <v>5</v>
      </c>
      <c r="I59" s="771"/>
      <c r="J59" s="771">
        <v>5</v>
      </c>
      <c r="K59" s="790"/>
    </row>
    <row r="60" spans="2:13" x14ac:dyDescent="0.3">
      <c r="B60" s="798"/>
      <c r="C60" s="793" t="s">
        <v>146</v>
      </c>
      <c r="D60" s="794"/>
      <c r="E60" s="536" t="s">
        <v>211</v>
      </c>
      <c r="F60" s="795">
        <v>5</v>
      </c>
      <c r="G60" s="795"/>
      <c r="H60" s="716">
        <v>5</v>
      </c>
      <c r="I60" s="716"/>
      <c r="J60" s="716">
        <v>5</v>
      </c>
      <c r="K60" s="789"/>
    </row>
    <row r="61" spans="2:13" x14ac:dyDescent="0.3">
      <c r="B61" s="779" t="s">
        <v>151</v>
      </c>
      <c r="C61" s="169" t="s">
        <v>138</v>
      </c>
      <c r="D61" s="170"/>
      <c r="E61" s="512">
        <v>2</v>
      </c>
      <c r="F61" s="782">
        <v>3</v>
      </c>
      <c r="G61" s="782"/>
      <c r="H61" s="771">
        <v>3</v>
      </c>
      <c r="I61" s="771"/>
      <c r="J61" s="772" t="s">
        <v>152</v>
      </c>
      <c r="K61" s="773"/>
    </row>
    <row r="62" spans="2:13" x14ac:dyDescent="0.3">
      <c r="B62" s="780"/>
      <c r="C62" s="171" t="s">
        <v>139</v>
      </c>
      <c r="D62" s="172"/>
      <c r="E62" s="500">
        <v>2</v>
      </c>
      <c r="F62" s="783">
        <v>3</v>
      </c>
      <c r="G62" s="783"/>
      <c r="H62" s="716">
        <v>3</v>
      </c>
      <c r="I62" s="716"/>
      <c r="J62" s="747" t="s">
        <v>152</v>
      </c>
      <c r="K62" s="748"/>
      <c r="L62" s="408"/>
      <c r="M62" s="408"/>
    </row>
    <row r="63" spans="2:13" x14ac:dyDescent="0.3">
      <c r="B63" s="780"/>
      <c r="C63" s="173" t="s">
        <v>140</v>
      </c>
      <c r="D63" s="174"/>
      <c r="E63" s="502" t="s">
        <v>141</v>
      </c>
      <c r="F63" s="784">
        <v>3</v>
      </c>
      <c r="G63" s="784"/>
      <c r="H63" s="771">
        <v>3</v>
      </c>
      <c r="I63" s="771"/>
      <c r="J63" s="772" t="s">
        <v>152</v>
      </c>
      <c r="K63" s="773"/>
      <c r="L63" s="408"/>
      <c r="M63" s="408"/>
    </row>
    <row r="64" spans="2:13" x14ac:dyDescent="0.3">
      <c r="B64" s="780"/>
      <c r="C64" s="175" t="s">
        <v>142</v>
      </c>
      <c r="D64" s="176"/>
      <c r="E64" s="498">
        <v>5</v>
      </c>
      <c r="F64" s="792">
        <v>5</v>
      </c>
      <c r="G64" s="792"/>
      <c r="H64" s="716">
        <v>5</v>
      </c>
      <c r="I64" s="716"/>
      <c r="J64" s="747" t="s">
        <v>152</v>
      </c>
      <c r="K64" s="748"/>
      <c r="L64" s="408"/>
      <c r="M64" s="408"/>
    </row>
    <row r="65" spans="2:13" x14ac:dyDescent="0.3">
      <c r="B65" s="780"/>
      <c r="C65" s="173" t="s">
        <v>143</v>
      </c>
      <c r="D65" s="174"/>
      <c r="E65" s="502">
        <v>2</v>
      </c>
      <c r="F65" s="880" t="s">
        <v>152</v>
      </c>
      <c r="G65" s="880"/>
      <c r="H65" s="771">
        <v>4</v>
      </c>
      <c r="I65" s="771"/>
      <c r="J65" s="772" t="s">
        <v>152</v>
      </c>
      <c r="K65" s="773"/>
      <c r="L65" s="408"/>
      <c r="M65" s="408"/>
    </row>
    <row r="66" spans="2:13" x14ac:dyDescent="0.3">
      <c r="B66" s="780"/>
      <c r="C66" s="182" t="s">
        <v>144</v>
      </c>
      <c r="D66" s="183"/>
      <c r="E66" s="184">
        <v>2</v>
      </c>
      <c r="F66" s="759" t="s">
        <v>211</v>
      </c>
      <c r="G66" s="759"/>
      <c r="H66" s="759" t="s">
        <v>211</v>
      </c>
      <c r="I66" s="759"/>
      <c r="J66" s="759" t="s">
        <v>211</v>
      </c>
      <c r="K66" s="759"/>
      <c r="L66" s="408"/>
      <c r="M66" s="408"/>
    </row>
    <row r="67" spans="2:13" x14ac:dyDescent="0.3">
      <c r="B67" s="780"/>
      <c r="C67" s="765" t="s">
        <v>145</v>
      </c>
      <c r="D67" s="766"/>
      <c r="E67" s="539" t="s">
        <v>211</v>
      </c>
      <c r="F67" s="785">
        <v>4</v>
      </c>
      <c r="G67" s="785"/>
      <c r="H67" s="771">
        <v>5</v>
      </c>
      <c r="I67" s="771"/>
      <c r="J67" s="772" t="s">
        <v>152</v>
      </c>
      <c r="K67" s="773"/>
      <c r="L67" s="408"/>
      <c r="M67" s="408"/>
    </row>
    <row r="68" spans="2:13" ht="15" thickBot="1" x14ac:dyDescent="0.35">
      <c r="B68" s="781"/>
      <c r="C68" s="786" t="s">
        <v>146</v>
      </c>
      <c r="D68" s="787"/>
      <c r="E68" s="536" t="s">
        <v>211</v>
      </c>
      <c r="F68" s="788">
        <v>5</v>
      </c>
      <c r="G68" s="788"/>
      <c r="H68" s="716">
        <v>5</v>
      </c>
      <c r="I68" s="716"/>
      <c r="J68" s="747" t="s">
        <v>152</v>
      </c>
      <c r="K68" s="748"/>
      <c r="L68" s="408"/>
      <c r="M68" s="408"/>
    </row>
    <row r="69" spans="2:13" ht="15" customHeight="1" x14ac:dyDescent="0.3">
      <c r="B69" s="752" t="s">
        <v>153</v>
      </c>
      <c r="C69" s="401" t="s">
        <v>138</v>
      </c>
      <c r="D69" s="402"/>
      <c r="E69" s="540">
        <f>(E61+E53+E45+E37+E29+E21)/6</f>
        <v>3.3333333333333335</v>
      </c>
      <c r="F69" s="754">
        <f t="shared" ref="F69:H69" si="0">(F61+F53+F45+F37+F29+F21)/6</f>
        <v>4.333333333333333</v>
      </c>
      <c r="G69" s="755"/>
      <c r="H69" s="754">
        <f t="shared" si="0"/>
        <v>4.333333333333333</v>
      </c>
      <c r="I69" s="754"/>
      <c r="J69" s="756">
        <f>(J53+J45+J37+J29+J21)/5</f>
        <v>5</v>
      </c>
      <c r="K69" s="757"/>
      <c r="L69" s="262" t="s">
        <v>243</v>
      </c>
    </row>
    <row r="70" spans="2:13" x14ac:dyDescent="0.3">
      <c r="B70" s="752"/>
      <c r="C70" s="403" t="s">
        <v>139</v>
      </c>
      <c r="D70" s="398"/>
      <c r="E70" s="541">
        <f t="shared" ref="E70:H70" si="1">(E62+E54+E46+E38+E30+E22)/6</f>
        <v>3.1666666666666665</v>
      </c>
      <c r="F70" s="749">
        <f t="shared" si="1"/>
        <v>4</v>
      </c>
      <c r="G70" s="744"/>
      <c r="H70" s="743">
        <f t="shared" si="1"/>
        <v>4.166666666666667</v>
      </c>
      <c r="I70" s="744"/>
      <c r="J70" s="745">
        <f>(J54+J46+J38+J30+J22)/5</f>
        <v>5</v>
      </c>
      <c r="K70" s="746"/>
    </row>
    <row r="71" spans="2:13" x14ac:dyDescent="0.3">
      <c r="B71" s="752"/>
      <c r="C71" s="407" t="s">
        <v>140</v>
      </c>
      <c r="D71" s="400"/>
      <c r="E71" s="542" t="s">
        <v>141</v>
      </c>
      <c r="F71" s="774">
        <v>3.83</v>
      </c>
      <c r="G71" s="775"/>
      <c r="H71" s="776">
        <v>3.83</v>
      </c>
      <c r="I71" s="777"/>
      <c r="J71" s="777">
        <f>(J55+J47+J39+J31+J23)/5</f>
        <v>5</v>
      </c>
      <c r="K71" s="778"/>
    </row>
    <row r="72" spans="2:13" x14ac:dyDescent="0.3">
      <c r="B72" s="752"/>
      <c r="C72" s="404" t="s">
        <v>142</v>
      </c>
      <c r="D72" s="399"/>
      <c r="E72" s="543">
        <f>(E64+E56+E48+E40+E32+E24)/6</f>
        <v>4</v>
      </c>
      <c r="F72" s="749">
        <f t="shared" ref="F72:H72" si="2">(F64+F56+F48+F40+F32+F24)/6</f>
        <v>4.333333333333333</v>
      </c>
      <c r="G72" s="744"/>
      <c r="H72" s="743">
        <f t="shared" si="2"/>
        <v>4.5</v>
      </c>
      <c r="I72" s="744"/>
      <c r="J72" s="750">
        <f t="shared" ref="J72:J73" si="3">(J56+J48+J40+J32+J24)/5</f>
        <v>5</v>
      </c>
      <c r="K72" s="751"/>
    </row>
    <row r="73" spans="2:13" ht="15" thickBot="1" x14ac:dyDescent="0.35">
      <c r="B73" s="752"/>
      <c r="C73" s="405" t="s">
        <v>143</v>
      </c>
      <c r="D73" s="406"/>
      <c r="E73" s="544">
        <f>(E65+E57+E49+E41+E33+E25)/6</f>
        <v>3.3333333333333335</v>
      </c>
      <c r="F73" s="760">
        <f>(F57+F49+F41+F33+F25)/5</f>
        <v>4.2</v>
      </c>
      <c r="G73" s="760"/>
      <c r="H73" s="761">
        <f>(H65+H57+H49+H41+H33+H25)/6</f>
        <v>4.333333333333333</v>
      </c>
      <c r="I73" s="762"/>
      <c r="J73" s="763">
        <f t="shared" si="3"/>
        <v>5</v>
      </c>
      <c r="K73" s="764"/>
    </row>
    <row r="74" spans="2:13" x14ac:dyDescent="0.3">
      <c r="B74" s="752"/>
      <c r="C74" s="545" t="s">
        <v>144</v>
      </c>
      <c r="D74" s="545"/>
      <c r="E74" s="546">
        <f>(E66+E58+E50+E42+E34+E26)/6</f>
        <v>3.1666666666666665</v>
      </c>
      <c r="F74" s="758" t="s">
        <v>211</v>
      </c>
      <c r="G74" s="759"/>
      <c r="H74" s="759" t="s">
        <v>211</v>
      </c>
      <c r="I74" s="747"/>
      <c r="J74" s="759" t="s">
        <v>211</v>
      </c>
      <c r="K74" s="748"/>
    </row>
    <row r="75" spans="2:13" x14ac:dyDescent="0.3">
      <c r="B75" s="752"/>
      <c r="C75" s="765" t="s">
        <v>145</v>
      </c>
      <c r="D75" s="766"/>
      <c r="E75" s="535" t="s">
        <v>211</v>
      </c>
      <c r="F75" s="767">
        <f>(F67+F59+F51+F43+F35+F27)/6</f>
        <v>4.666666666666667</v>
      </c>
      <c r="G75" s="767"/>
      <c r="H75" s="767">
        <f t="shared" ref="H75:H76" si="4">(H67+H59+H51+H43+H35+H27)/6</f>
        <v>4.833333333333333</v>
      </c>
      <c r="I75" s="767"/>
      <c r="J75" s="767">
        <f>(J59+J51+J43+J35+J27)/5</f>
        <v>5</v>
      </c>
      <c r="K75" s="767"/>
    </row>
    <row r="76" spans="2:13" x14ac:dyDescent="0.3">
      <c r="B76" s="753"/>
      <c r="C76" s="768" t="s">
        <v>146</v>
      </c>
      <c r="D76" s="769"/>
      <c r="E76" s="409" t="s">
        <v>211</v>
      </c>
      <c r="F76" s="770">
        <f>(F68+F60+F52+F44+F36+F28)/6</f>
        <v>5</v>
      </c>
      <c r="G76" s="770"/>
      <c r="H76" s="770">
        <f t="shared" si="4"/>
        <v>5</v>
      </c>
      <c r="I76" s="770"/>
      <c r="J76" s="770">
        <f>(J60+J52+J44+J36+J28)/5</f>
        <v>5</v>
      </c>
      <c r="K76" s="770"/>
    </row>
    <row r="81" spans="2:34" x14ac:dyDescent="0.3">
      <c r="B81" s="164" t="s">
        <v>237</v>
      </c>
    </row>
    <row r="83" spans="2:34" ht="15" customHeight="1" x14ac:dyDescent="0.3">
      <c r="B83" s="3"/>
      <c r="C83" s="3"/>
      <c r="D83" s="820" t="s">
        <v>46</v>
      </c>
      <c r="E83" s="821"/>
      <c r="F83" s="821"/>
      <c r="G83" s="822"/>
      <c r="J83" s="843" t="s">
        <v>159</v>
      </c>
      <c r="K83" s="844"/>
      <c r="L83" s="844"/>
      <c r="M83" s="844"/>
      <c r="N83" s="844"/>
      <c r="O83" s="845"/>
    </row>
    <row r="84" spans="2:34" x14ac:dyDescent="0.3">
      <c r="B84" s="3"/>
      <c r="C84" s="3"/>
      <c r="D84" s="105" t="s">
        <v>4</v>
      </c>
      <c r="E84" s="105" t="s">
        <v>5</v>
      </c>
      <c r="F84" s="106" t="s">
        <v>6</v>
      </c>
      <c r="G84" s="106" t="s">
        <v>31</v>
      </c>
      <c r="J84" s="436" t="s">
        <v>213</v>
      </c>
      <c r="K84" s="437" t="s">
        <v>213</v>
      </c>
      <c r="L84" s="437" t="s">
        <v>213</v>
      </c>
      <c r="M84" s="466" t="s">
        <v>4</v>
      </c>
      <c r="N84" s="467" t="s">
        <v>5</v>
      </c>
      <c r="O84" s="438" t="s">
        <v>6</v>
      </c>
      <c r="AG84"/>
      <c r="AH84"/>
    </row>
    <row r="85" spans="2:34" ht="15" customHeight="1" x14ac:dyDescent="0.3">
      <c r="B85" s="823" t="s">
        <v>8</v>
      </c>
      <c r="C85" s="10" t="s">
        <v>9</v>
      </c>
      <c r="D85" s="13">
        <v>0</v>
      </c>
      <c r="E85" s="13">
        <v>0</v>
      </c>
      <c r="F85" s="13">
        <v>0</v>
      </c>
      <c r="G85" s="13">
        <v>0</v>
      </c>
      <c r="J85" s="846" t="s">
        <v>214</v>
      </c>
      <c r="K85" s="847"/>
      <c r="L85" s="848"/>
      <c r="M85" s="468">
        <f>SUM(M86:M88)</f>
        <v>23</v>
      </c>
      <c r="N85" s="468">
        <f>SUM(N86:N88)</f>
        <v>22</v>
      </c>
      <c r="O85" s="548">
        <f>SUM(O86:O88)</f>
        <v>22</v>
      </c>
      <c r="AG85"/>
      <c r="AH85"/>
    </row>
    <row r="86" spans="2:34" x14ac:dyDescent="0.3">
      <c r="B86" s="823"/>
      <c r="C86" s="3" t="s">
        <v>10</v>
      </c>
      <c r="D86" s="16">
        <v>0</v>
      </c>
      <c r="E86" s="16">
        <v>0</v>
      </c>
      <c r="F86" s="16">
        <v>0</v>
      </c>
      <c r="G86" s="16">
        <v>0</v>
      </c>
      <c r="J86" s="849" t="s">
        <v>215</v>
      </c>
      <c r="K86" s="849"/>
      <c r="L86" s="849"/>
      <c r="M86" s="468">
        <v>3</v>
      </c>
      <c r="N86" s="468">
        <v>0</v>
      </c>
      <c r="O86" s="439">
        <v>4</v>
      </c>
      <c r="AG86"/>
      <c r="AH86"/>
    </row>
    <row r="87" spans="2:34" ht="15" customHeight="1" x14ac:dyDescent="0.3">
      <c r="B87" s="823"/>
      <c r="C87" s="10" t="s">
        <v>11</v>
      </c>
      <c r="D87" s="13">
        <v>2</v>
      </c>
      <c r="E87" s="13">
        <v>1</v>
      </c>
      <c r="F87" s="13">
        <v>0</v>
      </c>
      <c r="G87" s="13">
        <v>1</v>
      </c>
      <c r="J87" s="850" t="s">
        <v>216</v>
      </c>
      <c r="K87" s="850"/>
      <c r="L87" s="447" t="s">
        <v>217</v>
      </c>
      <c r="M87" s="468">
        <v>0</v>
      </c>
      <c r="N87" s="468">
        <v>0</v>
      </c>
      <c r="O87" s="439">
        <v>3</v>
      </c>
      <c r="AG87"/>
      <c r="AH87"/>
    </row>
    <row r="88" spans="2:34" x14ac:dyDescent="0.3">
      <c r="B88" s="823"/>
      <c r="C88" s="107" t="s">
        <v>47</v>
      </c>
      <c r="D88" s="108">
        <f>SUM(D85:D87)</f>
        <v>2</v>
      </c>
      <c r="E88" s="108">
        <f t="shared" ref="E88:G88" si="5">SUM(E85:E87)</f>
        <v>1</v>
      </c>
      <c r="F88" s="108">
        <f t="shared" si="5"/>
        <v>0</v>
      </c>
      <c r="G88" s="108">
        <f t="shared" si="5"/>
        <v>1</v>
      </c>
      <c r="J88" s="850"/>
      <c r="K88" s="850"/>
      <c r="L88" s="447" t="s">
        <v>218</v>
      </c>
      <c r="M88" s="468">
        <v>20</v>
      </c>
      <c r="N88" s="468">
        <v>22</v>
      </c>
      <c r="O88" s="439">
        <v>15</v>
      </c>
      <c r="AG88"/>
      <c r="AH88"/>
    </row>
    <row r="89" spans="2:34" ht="15" customHeight="1" x14ac:dyDescent="0.3">
      <c r="B89" s="876" t="s">
        <v>14</v>
      </c>
      <c r="C89" s="22" t="s">
        <v>9</v>
      </c>
      <c r="D89" s="25">
        <v>0</v>
      </c>
      <c r="E89" s="25">
        <v>0</v>
      </c>
      <c r="F89" s="25">
        <v>0</v>
      </c>
      <c r="G89" s="25">
        <v>0</v>
      </c>
      <c r="J89" s="851" t="s">
        <v>219</v>
      </c>
      <c r="K89" s="852"/>
      <c r="L89" s="440" t="s">
        <v>220</v>
      </c>
      <c r="M89" s="468">
        <v>1</v>
      </c>
      <c r="N89" s="468">
        <v>1</v>
      </c>
      <c r="O89" s="439">
        <v>3</v>
      </c>
      <c r="AG89"/>
      <c r="AH89"/>
    </row>
    <row r="90" spans="2:34" x14ac:dyDescent="0.3">
      <c r="B90" s="876"/>
      <c r="C90" s="3" t="s">
        <v>10</v>
      </c>
      <c r="D90" s="16">
        <v>1</v>
      </c>
      <c r="E90" s="16">
        <v>0</v>
      </c>
      <c r="F90" s="16">
        <v>0</v>
      </c>
      <c r="G90" s="16">
        <v>0</v>
      </c>
      <c r="J90" s="851"/>
      <c r="K90" s="852"/>
      <c r="L90" s="441" t="s">
        <v>221</v>
      </c>
      <c r="M90" s="468">
        <v>2</v>
      </c>
      <c r="N90" s="468">
        <v>1</v>
      </c>
      <c r="O90" s="439">
        <v>2</v>
      </c>
      <c r="AG90"/>
      <c r="AH90"/>
    </row>
    <row r="91" spans="2:34" x14ac:dyDescent="0.3">
      <c r="B91" s="876"/>
      <c r="C91" s="3"/>
      <c r="D91" s="16"/>
      <c r="E91" s="16"/>
      <c r="F91" s="16"/>
      <c r="G91" s="16"/>
      <c r="J91" s="851"/>
      <c r="K91" s="852"/>
      <c r="L91" s="442" t="s">
        <v>222</v>
      </c>
      <c r="M91" s="468">
        <v>2</v>
      </c>
      <c r="N91" s="468">
        <v>1</v>
      </c>
      <c r="O91" s="439">
        <v>4</v>
      </c>
      <c r="AG91"/>
      <c r="AH91"/>
    </row>
    <row r="92" spans="2:34" x14ac:dyDescent="0.3">
      <c r="B92" s="876"/>
      <c r="C92" s="22" t="s">
        <v>11</v>
      </c>
      <c r="D92" s="25">
        <v>2</v>
      </c>
      <c r="E92" s="25">
        <v>3</v>
      </c>
      <c r="F92" s="25">
        <v>2</v>
      </c>
      <c r="G92" s="25">
        <v>1</v>
      </c>
      <c r="J92" s="851"/>
      <c r="K92" s="852"/>
      <c r="L92" s="443" t="s">
        <v>223</v>
      </c>
      <c r="M92" s="469">
        <v>1</v>
      </c>
      <c r="N92" s="469">
        <v>1</v>
      </c>
      <c r="O92" s="444">
        <v>2</v>
      </c>
      <c r="AG92"/>
      <c r="AH92"/>
    </row>
    <row r="93" spans="2:34" ht="15" customHeight="1" x14ac:dyDescent="0.3">
      <c r="B93" s="876"/>
      <c r="C93" s="109" t="s">
        <v>47</v>
      </c>
      <c r="D93" s="110">
        <f>SUM(D89:D92)</f>
        <v>3</v>
      </c>
      <c r="E93" s="110">
        <f t="shared" ref="E93:G93" si="6">SUM(E89:E92)</f>
        <v>3</v>
      </c>
      <c r="F93" s="110">
        <f t="shared" si="6"/>
        <v>2</v>
      </c>
      <c r="G93" s="110">
        <f t="shared" si="6"/>
        <v>1</v>
      </c>
      <c r="J93" s="851"/>
      <c r="K93" s="852"/>
      <c r="L93" s="445" t="s">
        <v>229</v>
      </c>
      <c r="M93" s="470">
        <v>17</v>
      </c>
      <c r="N93" s="470">
        <v>18</v>
      </c>
      <c r="O93" s="446">
        <v>11</v>
      </c>
      <c r="AG93"/>
      <c r="AH93"/>
    </row>
    <row r="94" spans="2:34" x14ac:dyDescent="0.3">
      <c r="B94" s="877" t="s">
        <v>15</v>
      </c>
      <c r="C94" s="26" t="s">
        <v>9</v>
      </c>
      <c r="D94" s="29">
        <v>0</v>
      </c>
      <c r="E94" s="29">
        <v>0</v>
      </c>
      <c r="F94" s="29">
        <v>0</v>
      </c>
      <c r="G94" s="29">
        <v>0</v>
      </c>
    </row>
    <row r="95" spans="2:34" x14ac:dyDescent="0.3">
      <c r="B95" s="877"/>
      <c r="C95" s="3" t="s">
        <v>10</v>
      </c>
      <c r="D95" s="16">
        <v>0</v>
      </c>
      <c r="E95" s="16">
        <v>0</v>
      </c>
      <c r="F95" s="16">
        <v>0</v>
      </c>
      <c r="G95" s="16">
        <v>0</v>
      </c>
    </row>
    <row r="96" spans="2:34" x14ac:dyDescent="0.3">
      <c r="B96" s="877"/>
      <c r="C96" s="26" t="s">
        <v>11</v>
      </c>
      <c r="D96" s="29">
        <v>6</v>
      </c>
      <c r="E96" s="29">
        <v>4</v>
      </c>
      <c r="F96" s="29">
        <v>2</v>
      </c>
      <c r="G96" s="29">
        <v>1</v>
      </c>
    </row>
    <row r="97" spans="2:7" x14ac:dyDescent="0.3">
      <c r="B97" s="877"/>
      <c r="C97" s="3" t="s">
        <v>48</v>
      </c>
      <c r="D97" s="16">
        <v>0</v>
      </c>
      <c r="E97" s="16">
        <v>0</v>
      </c>
      <c r="F97" s="16">
        <v>0</v>
      </c>
      <c r="G97" s="16">
        <v>3</v>
      </c>
    </row>
    <row r="98" spans="2:7" x14ac:dyDescent="0.3">
      <c r="B98" s="877"/>
      <c r="C98" s="111" t="s">
        <v>47</v>
      </c>
      <c r="D98" s="112">
        <f>SUM(D94:D97)</f>
        <v>6</v>
      </c>
      <c r="E98" s="112">
        <f t="shared" ref="E98:G98" si="7">SUM(E94:E97)</f>
        <v>4</v>
      </c>
      <c r="F98" s="112">
        <f t="shared" si="7"/>
        <v>2</v>
      </c>
      <c r="G98" s="112">
        <f t="shared" si="7"/>
        <v>4</v>
      </c>
    </row>
    <row r="99" spans="2:7" x14ac:dyDescent="0.3">
      <c r="B99" s="878" t="s">
        <v>16</v>
      </c>
      <c r="C99" s="30" t="s">
        <v>9</v>
      </c>
      <c r="D99" s="33">
        <v>0</v>
      </c>
      <c r="E99" s="33">
        <v>0</v>
      </c>
      <c r="F99" s="33">
        <v>0</v>
      </c>
      <c r="G99" s="33">
        <v>0</v>
      </c>
    </row>
    <row r="100" spans="2:7" x14ac:dyDescent="0.3">
      <c r="B100" s="878"/>
      <c r="C100" s="3" t="s">
        <v>10</v>
      </c>
      <c r="D100" s="16">
        <v>0</v>
      </c>
      <c r="E100" s="16">
        <v>0</v>
      </c>
      <c r="F100" s="16">
        <v>0</v>
      </c>
      <c r="G100" s="16">
        <v>0</v>
      </c>
    </row>
    <row r="101" spans="2:7" x14ac:dyDescent="0.3">
      <c r="B101" s="878"/>
      <c r="C101" s="30" t="s">
        <v>11</v>
      </c>
      <c r="D101" s="33">
        <v>0</v>
      </c>
      <c r="E101" s="33">
        <v>1</v>
      </c>
      <c r="F101" s="33">
        <v>0</v>
      </c>
      <c r="G101" s="33">
        <v>3</v>
      </c>
    </row>
    <row r="102" spans="2:7" ht="15" customHeight="1" x14ac:dyDescent="0.3">
      <c r="B102" s="878"/>
      <c r="C102" s="113" t="s">
        <v>47</v>
      </c>
      <c r="D102" s="114">
        <f>SUM(D99:D101)</f>
        <v>0</v>
      </c>
      <c r="E102" s="114">
        <f>SUM(E99:E101)</f>
        <v>1</v>
      </c>
      <c r="F102" s="114">
        <f>SUM(F99:F101)</f>
        <v>0</v>
      </c>
      <c r="G102" s="114">
        <f>SUM(G99:G101)</f>
        <v>3</v>
      </c>
    </row>
    <row r="103" spans="2:7" x14ac:dyDescent="0.3">
      <c r="B103" s="874" t="s">
        <v>17</v>
      </c>
      <c r="C103" s="34" t="s">
        <v>9</v>
      </c>
      <c r="D103" s="37">
        <v>0</v>
      </c>
      <c r="E103" s="37">
        <v>0</v>
      </c>
      <c r="F103" s="37">
        <v>0</v>
      </c>
      <c r="G103" s="37">
        <v>0</v>
      </c>
    </row>
    <row r="104" spans="2:7" x14ac:dyDescent="0.3">
      <c r="B104" s="874"/>
      <c r="C104" s="3" t="s">
        <v>10</v>
      </c>
      <c r="D104" s="16">
        <v>0</v>
      </c>
      <c r="E104" s="16">
        <v>0</v>
      </c>
      <c r="F104" s="16">
        <v>0</v>
      </c>
      <c r="G104" s="16">
        <v>0</v>
      </c>
    </row>
    <row r="105" spans="2:7" x14ac:dyDescent="0.3">
      <c r="B105" s="874"/>
      <c r="C105" s="34" t="s">
        <v>11</v>
      </c>
      <c r="D105" s="37">
        <v>6</v>
      </c>
      <c r="E105" s="37">
        <v>4</v>
      </c>
      <c r="F105" s="37">
        <v>3</v>
      </c>
      <c r="G105" s="37">
        <v>2</v>
      </c>
    </row>
    <row r="106" spans="2:7" ht="15" customHeight="1" x14ac:dyDescent="0.3">
      <c r="B106" s="874"/>
      <c r="C106" s="115" t="s">
        <v>47</v>
      </c>
      <c r="D106" s="116">
        <f>SUM(D103:D105)</f>
        <v>6</v>
      </c>
      <c r="E106" s="116">
        <f t="shared" ref="E106:G106" si="8">SUM(E103:E105)</f>
        <v>4</v>
      </c>
      <c r="F106" s="116">
        <f t="shared" si="8"/>
        <v>3</v>
      </c>
      <c r="G106" s="116">
        <f t="shared" si="8"/>
        <v>2</v>
      </c>
    </row>
    <row r="107" spans="2:7" x14ac:dyDescent="0.3">
      <c r="B107" s="865" t="s">
        <v>18</v>
      </c>
      <c r="C107" s="38" t="s">
        <v>9</v>
      </c>
      <c r="D107" s="41">
        <v>0</v>
      </c>
      <c r="E107" s="41">
        <v>0</v>
      </c>
      <c r="F107" s="41">
        <v>0</v>
      </c>
      <c r="G107" s="41">
        <v>0</v>
      </c>
    </row>
    <row r="108" spans="2:7" x14ac:dyDescent="0.3">
      <c r="B108" s="865"/>
      <c r="C108" s="3" t="s">
        <v>10</v>
      </c>
      <c r="D108" s="16">
        <v>2</v>
      </c>
      <c r="E108" s="16">
        <v>0</v>
      </c>
      <c r="F108" s="16">
        <v>0</v>
      </c>
      <c r="G108" s="16">
        <v>0</v>
      </c>
    </row>
    <row r="109" spans="2:7" x14ac:dyDescent="0.3">
      <c r="B109" s="865"/>
      <c r="C109" s="38" t="s">
        <v>11</v>
      </c>
      <c r="D109" s="41">
        <v>0</v>
      </c>
      <c r="E109" s="41">
        <v>1</v>
      </c>
      <c r="F109" s="41">
        <v>0</v>
      </c>
      <c r="G109" s="41">
        <v>0</v>
      </c>
    </row>
    <row r="110" spans="2:7" ht="15" customHeight="1" x14ac:dyDescent="0.3">
      <c r="B110" s="865"/>
      <c r="C110" s="117" t="s">
        <v>47</v>
      </c>
      <c r="D110" s="118">
        <f>SUM(D107:D109)</f>
        <v>2</v>
      </c>
      <c r="E110" s="118">
        <f t="shared" ref="E110:G110" si="9">SUM(E107:E109)</f>
        <v>1</v>
      </c>
      <c r="F110" s="118">
        <f t="shared" si="9"/>
        <v>0</v>
      </c>
      <c r="G110" s="118">
        <f t="shared" si="9"/>
        <v>0</v>
      </c>
    </row>
    <row r="111" spans="2:7" x14ac:dyDescent="0.3">
      <c r="B111" s="678" t="s">
        <v>19</v>
      </c>
      <c r="C111" s="42" t="s">
        <v>9</v>
      </c>
      <c r="D111" s="45">
        <v>0</v>
      </c>
      <c r="E111" s="45">
        <v>0</v>
      </c>
      <c r="F111" s="45">
        <v>0</v>
      </c>
      <c r="G111" s="45">
        <v>0</v>
      </c>
    </row>
    <row r="112" spans="2:7" x14ac:dyDescent="0.3">
      <c r="B112" s="678"/>
      <c r="C112" s="3" t="s">
        <v>10</v>
      </c>
      <c r="D112" s="16">
        <v>0</v>
      </c>
      <c r="E112" s="16">
        <v>0</v>
      </c>
      <c r="F112" s="16">
        <v>0</v>
      </c>
      <c r="G112" s="16">
        <v>0</v>
      </c>
    </row>
    <row r="113" spans="2:7" x14ac:dyDescent="0.3">
      <c r="B113" s="678"/>
      <c r="C113" s="42" t="s">
        <v>11</v>
      </c>
      <c r="D113" s="45">
        <v>0</v>
      </c>
      <c r="E113" s="45">
        <v>4</v>
      </c>
      <c r="F113" s="45">
        <v>3</v>
      </c>
      <c r="G113" s="45">
        <v>1</v>
      </c>
    </row>
    <row r="114" spans="2:7" x14ac:dyDescent="0.3">
      <c r="B114" s="678"/>
      <c r="C114" s="119" t="s">
        <v>47</v>
      </c>
      <c r="D114" s="120">
        <f>SUM(D111:D113)</f>
        <v>0</v>
      </c>
      <c r="E114" s="120">
        <f t="shared" ref="E114:G114" si="10">SUM(E111:E113)</f>
        <v>4</v>
      </c>
      <c r="F114" s="120">
        <f t="shared" si="10"/>
        <v>3</v>
      </c>
      <c r="G114" s="120">
        <f t="shared" si="10"/>
        <v>1</v>
      </c>
    </row>
    <row r="115" spans="2:7" x14ac:dyDescent="0.3">
      <c r="B115" s="672" t="s">
        <v>20</v>
      </c>
      <c r="C115" s="46" t="s">
        <v>9</v>
      </c>
      <c r="D115" s="49">
        <v>0</v>
      </c>
      <c r="E115" s="49">
        <v>0</v>
      </c>
      <c r="F115" s="74">
        <v>0</v>
      </c>
      <c r="G115" s="547">
        <v>0</v>
      </c>
    </row>
    <row r="116" spans="2:7" x14ac:dyDescent="0.3">
      <c r="B116" s="672"/>
      <c r="C116" s="1" t="s">
        <v>49</v>
      </c>
      <c r="D116" s="20">
        <v>0</v>
      </c>
      <c r="E116" s="20">
        <v>0</v>
      </c>
      <c r="F116" s="499">
        <v>0</v>
      </c>
      <c r="G116" s="494">
        <v>0</v>
      </c>
    </row>
    <row r="117" spans="2:7" x14ac:dyDescent="0.3">
      <c r="B117" s="672"/>
      <c r="C117" s="46" t="s">
        <v>50</v>
      </c>
      <c r="D117" s="49">
        <v>0</v>
      </c>
      <c r="E117" s="49">
        <v>1</v>
      </c>
      <c r="F117" s="74">
        <v>0</v>
      </c>
      <c r="G117" s="547">
        <v>2</v>
      </c>
    </row>
    <row r="118" spans="2:7" x14ac:dyDescent="0.3">
      <c r="B118" s="672"/>
      <c r="C118" s="3" t="s">
        <v>48</v>
      </c>
      <c r="D118" s="16">
        <v>0</v>
      </c>
      <c r="E118" s="16">
        <v>0</v>
      </c>
      <c r="F118" s="504">
        <v>0</v>
      </c>
      <c r="G118" s="504">
        <v>0</v>
      </c>
    </row>
    <row r="119" spans="2:7" x14ac:dyDescent="0.3">
      <c r="B119" s="672"/>
      <c r="C119" s="3" t="s">
        <v>124</v>
      </c>
      <c r="D119" s="16">
        <v>0</v>
      </c>
      <c r="E119" s="16">
        <v>0</v>
      </c>
      <c r="F119" s="504">
        <v>0</v>
      </c>
      <c r="G119" s="504">
        <v>1</v>
      </c>
    </row>
    <row r="120" spans="2:7" ht="15" customHeight="1" x14ac:dyDescent="0.3">
      <c r="B120" s="672"/>
      <c r="C120" s="121" t="s">
        <v>47</v>
      </c>
      <c r="D120" s="122">
        <f>SUM(D115:D119)</f>
        <v>0</v>
      </c>
      <c r="E120" s="122">
        <f>SUM(E115:E119)</f>
        <v>1</v>
      </c>
      <c r="F120" s="122">
        <f t="shared" ref="F120:G120" si="11">SUM(F115:F119)</f>
        <v>0</v>
      </c>
      <c r="G120" s="122">
        <f t="shared" si="11"/>
        <v>3</v>
      </c>
    </row>
    <row r="121" spans="2:7" x14ac:dyDescent="0.3">
      <c r="B121" s="673" t="s">
        <v>21</v>
      </c>
      <c r="C121" s="50" t="s">
        <v>9</v>
      </c>
      <c r="D121" s="53">
        <v>0</v>
      </c>
      <c r="E121" s="53">
        <v>0</v>
      </c>
      <c r="F121" s="53">
        <v>0</v>
      </c>
      <c r="G121" s="521">
        <v>0</v>
      </c>
    </row>
    <row r="122" spans="2:7" x14ac:dyDescent="0.3">
      <c r="B122" s="673"/>
      <c r="C122" s="3" t="s">
        <v>10</v>
      </c>
      <c r="D122" s="16">
        <v>1</v>
      </c>
      <c r="E122" s="16">
        <v>0</v>
      </c>
      <c r="F122" s="16">
        <v>0</v>
      </c>
      <c r="G122" s="16">
        <v>0</v>
      </c>
    </row>
    <row r="123" spans="2:7" x14ac:dyDescent="0.3">
      <c r="B123" s="673"/>
      <c r="C123" s="50" t="s">
        <v>11</v>
      </c>
      <c r="D123" s="53">
        <v>3</v>
      </c>
      <c r="E123" s="53">
        <v>3</v>
      </c>
      <c r="F123" s="53">
        <v>2</v>
      </c>
      <c r="G123" s="53">
        <v>6</v>
      </c>
    </row>
    <row r="124" spans="2:7" x14ac:dyDescent="0.3">
      <c r="B124" s="673"/>
      <c r="C124" s="123" t="s">
        <v>47</v>
      </c>
      <c r="D124" s="124">
        <f>SUM(D121:D123)</f>
        <v>4</v>
      </c>
      <c r="E124" s="124">
        <f t="shared" ref="E124:G124" si="12">SUM(E121:E123)</f>
        <v>3</v>
      </c>
      <c r="F124" s="124">
        <f t="shared" si="12"/>
        <v>2</v>
      </c>
      <c r="G124" s="124">
        <f t="shared" si="12"/>
        <v>6</v>
      </c>
    </row>
    <row r="125" spans="2:7" x14ac:dyDescent="0.3">
      <c r="B125" s="866" t="s">
        <v>35</v>
      </c>
      <c r="C125" s="867"/>
      <c r="D125" s="125">
        <f>SUM(D124,D120,D114,D110,D106,D102,D98,D93,D88)</f>
        <v>23</v>
      </c>
      <c r="E125" s="125">
        <f>SUM(E124,E120,E114,E110,E106,E102,E98,E93,E88)</f>
        <v>22</v>
      </c>
      <c r="F125" s="125">
        <f>SUM(F124,F120,F114,F110,F106,F102,F98,F93,F88)</f>
        <v>12</v>
      </c>
      <c r="G125" s="125">
        <f>SUM(G124,G120,G114,G110,G106,G102,G98,G93,G88)</f>
        <v>21</v>
      </c>
    </row>
  </sheetData>
  <mergeCells count="230">
    <mergeCell ref="R9:R13"/>
    <mergeCell ref="H9:H17"/>
    <mergeCell ref="B107:B110"/>
    <mergeCell ref="B111:B114"/>
    <mergeCell ref="B115:B120"/>
    <mergeCell ref="B121:B124"/>
    <mergeCell ref="B125:C125"/>
    <mergeCell ref="B9:G9"/>
    <mergeCell ref="C10:C11"/>
    <mergeCell ref="D10:G10"/>
    <mergeCell ref="B12:B17"/>
    <mergeCell ref="F17:G17"/>
    <mergeCell ref="B89:B93"/>
    <mergeCell ref="B94:B98"/>
    <mergeCell ref="B99:B102"/>
    <mergeCell ref="B103:B106"/>
    <mergeCell ref="F11:G11"/>
    <mergeCell ref="F12:G12"/>
    <mergeCell ref="B45:B52"/>
    <mergeCell ref="F45:G45"/>
    <mergeCell ref="C51:D51"/>
    <mergeCell ref="F51:G51"/>
    <mergeCell ref="F60:G60"/>
    <mergeCell ref="F65:G65"/>
    <mergeCell ref="J83:O83"/>
    <mergeCell ref="J85:L85"/>
    <mergeCell ref="J86:L86"/>
    <mergeCell ref="J87:K88"/>
    <mergeCell ref="J89:K93"/>
    <mergeCell ref="F50:G50"/>
    <mergeCell ref="J9:Q9"/>
    <mergeCell ref="N10:O10"/>
    <mergeCell ref="J11:M11"/>
    <mergeCell ref="N11:O11"/>
    <mergeCell ref="J12:M12"/>
    <mergeCell ref="N12:O12"/>
    <mergeCell ref="J23:K23"/>
    <mergeCell ref="F24:G24"/>
    <mergeCell ref="H24:I24"/>
    <mergeCell ref="J24:K24"/>
    <mergeCell ref="J28:K28"/>
    <mergeCell ref="F34:G34"/>
    <mergeCell ref="H34:I34"/>
    <mergeCell ref="J34:K34"/>
    <mergeCell ref="F40:G40"/>
    <mergeCell ref="H40:I40"/>
    <mergeCell ref="J40:K40"/>
    <mergeCell ref="F41:G41"/>
    <mergeCell ref="J21:K21"/>
    <mergeCell ref="F22:G22"/>
    <mergeCell ref="H22:I22"/>
    <mergeCell ref="C28:D28"/>
    <mergeCell ref="F28:G28"/>
    <mergeCell ref="H28:I28"/>
    <mergeCell ref="F25:G25"/>
    <mergeCell ref="H25:I25"/>
    <mergeCell ref="J25:K25"/>
    <mergeCell ref="F26:G26"/>
    <mergeCell ref="H26:I26"/>
    <mergeCell ref="J26:K26"/>
    <mergeCell ref="C27:D27"/>
    <mergeCell ref="F27:G27"/>
    <mergeCell ref="H27:I27"/>
    <mergeCell ref="J27:K27"/>
    <mergeCell ref="J22:K22"/>
    <mergeCell ref="F23:G23"/>
    <mergeCell ref="H23:I23"/>
    <mergeCell ref="J13:M13"/>
    <mergeCell ref="N13:O13"/>
    <mergeCell ref="D83:G83"/>
    <mergeCell ref="B85:B88"/>
    <mergeCell ref="F13:G13"/>
    <mergeCell ref="F14:G14"/>
    <mergeCell ref="F15:G15"/>
    <mergeCell ref="F16:G16"/>
    <mergeCell ref="B19:K19"/>
    <mergeCell ref="F20:G20"/>
    <mergeCell ref="H20:I20"/>
    <mergeCell ref="J20:K20"/>
    <mergeCell ref="B21:B28"/>
    <mergeCell ref="F21:G21"/>
    <mergeCell ref="H21:I21"/>
    <mergeCell ref="B29:B36"/>
    <mergeCell ref="F29:G29"/>
    <mergeCell ref="H29:I29"/>
    <mergeCell ref="J29:K29"/>
    <mergeCell ref="F30:G30"/>
    <mergeCell ref="H30:I30"/>
    <mergeCell ref="J30:K30"/>
    <mergeCell ref="F31:G31"/>
    <mergeCell ref="H31:I31"/>
    <mergeCell ref="J31:K31"/>
    <mergeCell ref="F32:G32"/>
    <mergeCell ref="H32:I32"/>
    <mergeCell ref="C35:D35"/>
    <mergeCell ref="F35:G35"/>
    <mergeCell ref="H35:I35"/>
    <mergeCell ref="J35:K35"/>
    <mergeCell ref="C36:D36"/>
    <mergeCell ref="F36:G36"/>
    <mergeCell ref="H36:I36"/>
    <mergeCell ref="J36:K36"/>
    <mergeCell ref="J32:K32"/>
    <mergeCell ref="F33:G33"/>
    <mergeCell ref="H33:I33"/>
    <mergeCell ref="J33:K33"/>
    <mergeCell ref="H41:I41"/>
    <mergeCell ref="J41:K41"/>
    <mergeCell ref="B37:B44"/>
    <mergeCell ref="F37:G37"/>
    <mergeCell ref="H37:I37"/>
    <mergeCell ref="J37:K37"/>
    <mergeCell ref="F38:G38"/>
    <mergeCell ref="H38:I38"/>
    <mergeCell ref="J38:K38"/>
    <mergeCell ref="F39:G39"/>
    <mergeCell ref="H39:I39"/>
    <mergeCell ref="J39:K39"/>
    <mergeCell ref="C43:D43"/>
    <mergeCell ref="F43:G43"/>
    <mergeCell ref="H43:I43"/>
    <mergeCell ref="F42:G42"/>
    <mergeCell ref="H42:I42"/>
    <mergeCell ref="J42:K42"/>
    <mergeCell ref="C44:D44"/>
    <mergeCell ref="F44:G44"/>
    <mergeCell ref="H44:I44"/>
    <mergeCell ref="J44:K44"/>
    <mergeCell ref="J43:K43"/>
    <mergeCell ref="H45:I45"/>
    <mergeCell ref="J45:K45"/>
    <mergeCell ref="F46:G46"/>
    <mergeCell ref="H50:I50"/>
    <mergeCell ref="F49:G49"/>
    <mergeCell ref="H49:I49"/>
    <mergeCell ref="J49:K49"/>
    <mergeCell ref="H46:I46"/>
    <mergeCell ref="J46:K46"/>
    <mergeCell ref="F47:G47"/>
    <mergeCell ref="H47:I47"/>
    <mergeCell ref="J47:K47"/>
    <mergeCell ref="F48:G48"/>
    <mergeCell ref="H48:I48"/>
    <mergeCell ref="J48:K48"/>
    <mergeCell ref="J50:K50"/>
    <mergeCell ref="H51:I51"/>
    <mergeCell ref="J51:K51"/>
    <mergeCell ref="C52:D52"/>
    <mergeCell ref="F52:G52"/>
    <mergeCell ref="H52:I52"/>
    <mergeCell ref="J52:K52"/>
    <mergeCell ref="B53:B60"/>
    <mergeCell ref="F53:G53"/>
    <mergeCell ref="H53:I53"/>
    <mergeCell ref="J53:K53"/>
    <mergeCell ref="F54:G54"/>
    <mergeCell ref="H54:I54"/>
    <mergeCell ref="J54:K54"/>
    <mergeCell ref="F55:G55"/>
    <mergeCell ref="H55:I55"/>
    <mergeCell ref="J55:K55"/>
    <mergeCell ref="F56:G56"/>
    <mergeCell ref="H56:I56"/>
    <mergeCell ref="J56:K56"/>
    <mergeCell ref="C59:D59"/>
    <mergeCell ref="F59:G59"/>
    <mergeCell ref="H59:I59"/>
    <mergeCell ref="J59:K59"/>
    <mergeCell ref="C60:D60"/>
    <mergeCell ref="C68:D68"/>
    <mergeCell ref="F68:G68"/>
    <mergeCell ref="H60:I60"/>
    <mergeCell ref="J60:K60"/>
    <mergeCell ref="F57:G57"/>
    <mergeCell ref="H57:I57"/>
    <mergeCell ref="J57:K57"/>
    <mergeCell ref="F58:G58"/>
    <mergeCell ref="H58:I58"/>
    <mergeCell ref="J58:K58"/>
    <mergeCell ref="F64:G64"/>
    <mergeCell ref="H64:I64"/>
    <mergeCell ref="J64:K64"/>
    <mergeCell ref="H76:I76"/>
    <mergeCell ref="J76:K76"/>
    <mergeCell ref="H65:I65"/>
    <mergeCell ref="J65:K65"/>
    <mergeCell ref="F71:G71"/>
    <mergeCell ref="H71:I71"/>
    <mergeCell ref="J71:K71"/>
    <mergeCell ref="B61:B68"/>
    <mergeCell ref="F61:G61"/>
    <mergeCell ref="H61:I61"/>
    <mergeCell ref="J61:K61"/>
    <mergeCell ref="F62:G62"/>
    <mergeCell ref="H62:I62"/>
    <mergeCell ref="J62:K62"/>
    <mergeCell ref="F63:G63"/>
    <mergeCell ref="H63:I63"/>
    <mergeCell ref="J63:K63"/>
    <mergeCell ref="C67:D67"/>
    <mergeCell ref="F67:G67"/>
    <mergeCell ref="H67:I67"/>
    <mergeCell ref="F66:G66"/>
    <mergeCell ref="H66:I66"/>
    <mergeCell ref="J66:K66"/>
    <mergeCell ref="J67:K67"/>
    <mergeCell ref="H70:I70"/>
    <mergeCell ref="J70:K70"/>
    <mergeCell ref="H68:I68"/>
    <mergeCell ref="J68:K68"/>
    <mergeCell ref="F72:G72"/>
    <mergeCell ref="H72:I72"/>
    <mergeCell ref="J72:K72"/>
    <mergeCell ref="B69:B76"/>
    <mergeCell ref="F69:G69"/>
    <mergeCell ref="H69:I69"/>
    <mergeCell ref="J69:K69"/>
    <mergeCell ref="F70:G70"/>
    <mergeCell ref="F74:G74"/>
    <mergeCell ref="H74:I74"/>
    <mergeCell ref="J74:K74"/>
    <mergeCell ref="F73:G73"/>
    <mergeCell ref="H73:I73"/>
    <mergeCell ref="J73:K73"/>
    <mergeCell ref="C75:D75"/>
    <mergeCell ref="F75:G75"/>
    <mergeCell ref="H75:I75"/>
    <mergeCell ref="J75:K75"/>
    <mergeCell ref="C76:D76"/>
    <mergeCell ref="F76:G76"/>
  </mergeCells>
  <pageMargins left="0.7" right="0.7" top="0.75" bottom="0.75" header="0.3" footer="0.3"/>
  <pageSetup paperSize="9" orientation="portrait" r:id="rId1"/>
  <ignoredErrors>
    <ignoredError sqref="M85:O85" formulaRange="1"/>
    <ignoredError sqref="H7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5"/>
  <sheetViews>
    <sheetView workbookViewId="0">
      <selection activeCell="N16" sqref="N16"/>
    </sheetView>
  </sheetViews>
  <sheetFormatPr defaultRowHeight="14.4" x14ac:dyDescent="0.3"/>
  <cols>
    <col min="1" max="12" width="9.109375" style="185"/>
    <col min="13" max="13" width="11.109375" style="185" bestFit="1" customWidth="1"/>
    <col min="14" max="21" width="9.109375" style="185"/>
  </cols>
  <sheetData>
    <row r="1" spans="2:18" x14ac:dyDescent="0.3">
      <c r="B1" s="262" t="s">
        <v>181</v>
      </c>
    </row>
    <row r="2" spans="2:18" x14ac:dyDescent="0.3">
      <c r="B2" s="262" t="s">
        <v>185</v>
      </c>
    </row>
    <row r="3" spans="2:18" x14ac:dyDescent="0.3">
      <c r="B3" s="262" t="s">
        <v>186</v>
      </c>
    </row>
    <row r="5" spans="2:18" ht="15" customHeight="1" x14ac:dyDescent="0.3">
      <c r="B5" s="3"/>
      <c r="C5" s="3"/>
      <c r="D5" s="820" t="s">
        <v>46</v>
      </c>
      <c r="E5" s="821"/>
      <c r="F5" s="821"/>
      <c r="G5" s="821"/>
      <c r="H5" s="821"/>
      <c r="I5" s="821"/>
      <c r="J5" s="822"/>
      <c r="M5" s="3"/>
      <c r="N5" s="873" t="s">
        <v>226</v>
      </c>
      <c r="O5" s="871" t="s">
        <v>227</v>
      </c>
      <c r="P5" s="872"/>
      <c r="Q5" s="872"/>
      <c r="R5" s="873"/>
    </row>
    <row r="6" spans="2:18" ht="27.6" x14ac:dyDescent="0.3">
      <c r="B6" s="3"/>
      <c r="C6" s="3"/>
      <c r="D6" s="105" t="s">
        <v>51</v>
      </c>
      <c r="E6" s="105" t="s">
        <v>52</v>
      </c>
      <c r="F6" s="105" t="s">
        <v>53</v>
      </c>
      <c r="G6" s="105" t="s">
        <v>54</v>
      </c>
      <c r="H6" s="105" t="s">
        <v>55</v>
      </c>
      <c r="I6" s="105" t="s">
        <v>56</v>
      </c>
      <c r="J6" s="105" t="s">
        <v>57</v>
      </c>
      <c r="M6" s="3"/>
      <c r="N6" s="900"/>
      <c r="O6" s="448" t="s">
        <v>220</v>
      </c>
      <c r="P6" s="513" t="s">
        <v>221</v>
      </c>
      <c r="Q6" s="449" t="s">
        <v>228</v>
      </c>
      <c r="R6" s="449" t="s">
        <v>229</v>
      </c>
    </row>
    <row r="7" spans="2:18" ht="15" customHeight="1" x14ac:dyDescent="0.3">
      <c r="B7" s="666" t="s">
        <v>157</v>
      </c>
      <c r="C7" s="10" t="s">
        <v>9</v>
      </c>
      <c r="D7" s="13">
        <v>27</v>
      </c>
      <c r="E7" s="13">
        <v>91</v>
      </c>
      <c r="F7" s="11"/>
      <c r="G7" s="11"/>
      <c r="H7" s="11"/>
      <c r="I7" s="13">
        <v>33</v>
      </c>
      <c r="J7" s="11"/>
      <c r="M7" s="2" t="s">
        <v>51</v>
      </c>
      <c r="N7" s="450">
        <v>18</v>
      </c>
      <c r="O7" s="450">
        <v>7</v>
      </c>
      <c r="P7" s="450">
        <v>2</v>
      </c>
      <c r="Q7" s="450">
        <v>3</v>
      </c>
      <c r="R7" s="450">
        <v>6</v>
      </c>
    </row>
    <row r="8" spans="2:18" x14ac:dyDescent="0.3">
      <c r="B8" s="667"/>
      <c r="C8" s="3" t="s">
        <v>10</v>
      </c>
      <c r="D8" s="887">
        <v>2</v>
      </c>
      <c r="E8" s="887">
        <v>48</v>
      </c>
      <c r="F8" s="14"/>
      <c r="G8" s="14"/>
      <c r="H8" s="14"/>
      <c r="I8" s="16">
        <v>18</v>
      </c>
      <c r="J8" s="14"/>
      <c r="M8" s="451" t="s">
        <v>52</v>
      </c>
      <c r="N8" s="452">
        <v>35</v>
      </c>
      <c r="O8" s="452">
        <v>15</v>
      </c>
      <c r="P8" s="452">
        <v>5</v>
      </c>
      <c r="Q8" s="452">
        <v>6</v>
      </c>
      <c r="R8" s="452">
        <v>9</v>
      </c>
    </row>
    <row r="9" spans="2:18" x14ac:dyDescent="0.3">
      <c r="B9" s="667"/>
      <c r="C9" s="10" t="s">
        <v>11</v>
      </c>
      <c r="D9" s="888"/>
      <c r="E9" s="888"/>
      <c r="F9" s="11"/>
      <c r="G9" s="11"/>
      <c r="H9" s="11"/>
      <c r="I9" s="13">
        <v>10</v>
      </c>
      <c r="J9" s="11"/>
      <c r="M9" s="2" t="s">
        <v>53</v>
      </c>
      <c r="N9" s="450">
        <v>15</v>
      </c>
      <c r="O9" s="450">
        <v>5</v>
      </c>
      <c r="P9" s="450">
        <v>3</v>
      </c>
      <c r="Q9" s="450">
        <v>5</v>
      </c>
      <c r="R9" s="450">
        <v>2</v>
      </c>
    </row>
    <row r="10" spans="2:18" x14ac:dyDescent="0.3">
      <c r="B10" s="667"/>
      <c r="C10" s="3" t="s">
        <v>158</v>
      </c>
      <c r="D10" s="16"/>
      <c r="E10" s="16"/>
      <c r="F10" s="3"/>
      <c r="G10" s="3"/>
      <c r="H10" s="3"/>
      <c r="I10" s="16">
        <v>12</v>
      </c>
      <c r="J10" s="3"/>
      <c r="M10" s="451" t="s">
        <v>54</v>
      </c>
      <c r="N10" s="452">
        <v>36</v>
      </c>
      <c r="O10" s="452">
        <v>9</v>
      </c>
      <c r="P10" s="452">
        <v>5</v>
      </c>
      <c r="Q10" s="452">
        <v>7</v>
      </c>
      <c r="R10" s="452">
        <v>15</v>
      </c>
    </row>
    <row r="11" spans="2:18" x14ac:dyDescent="0.3">
      <c r="B11" s="668"/>
      <c r="C11" s="107" t="s">
        <v>47</v>
      </c>
      <c r="D11" s="108">
        <f>SUM(D7:D10)</f>
        <v>29</v>
      </c>
      <c r="E11" s="108">
        <f>SUM(E7:E10)</f>
        <v>139</v>
      </c>
      <c r="F11" s="126"/>
      <c r="G11" s="126">
        <v>26</v>
      </c>
      <c r="H11" s="126">
        <v>6</v>
      </c>
      <c r="I11" s="108">
        <f>SUM(I7:I10)</f>
        <v>73</v>
      </c>
      <c r="J11" s="126">
        <v>5</v>
      </c>
      <c r="M11" s="453" t="s">
        <v>55</v>
      </c>
      <c r="N11" s="450">
        <v>16</v>
      </c>
      <c r="O11" s="450">
        <v>9</v>
      </c>
      <c r="P11" s="450">
        <v>1</v>
      </c>
      <c r="Q11" s="450">
        <v>5</v>
      </c>
      <c r="R11" s="450">
        <v>1</v>
      </c>
    </row>
    <row r="12" spans="2:18" x14ac:dyDescent="0.3">
      <c r="B12" s="658" t="s">
        <v>14</v>
      </c>
      <c r="C12" s="22" t="s">
        <v>9</v>
      </c>
      <c r="D12" s="25">
        <v>13</v>
      </c>
      <c r="E12" s="25">
        <v>69</v>
      </c>
      <c r="F12" s="23"/>
      <c r="G12" s="23"/>
      <c r="H12" s="23"/>
      <c r="I12" s="25">
        <v>39</v>
      </c>
      <c r="J12" s="23"/>
      <c r="M12" s="454" t="s">
        <v>56</v>
      </c>
      <c r="N12" s="452">
        <v>9</v>
      </c>
      <c r="O12" s="452">
        <v>2</v>
      </c>
      <c r="P12" s="452">
        <v>3</v>
      </c>
      <c r="Q12" s="452">
        <v>1</v>
      </c>
      <c r="R12" s="452">
        <v>3</v>
      </c>
    </row>
    <row r="13" spans="2:18" x14ac:dyDescent="0.3">
      <c r="B13" s="659"/>
      <c r="C13" s="3" t="s">
        <v>10</v>
      </c>
      <c r="D13" s="887">
        <v>9</v>
      </c>
      <c r="E13" s="887">
        <v>71</v>
      </c>
      <c r="F13" s="14"/>
      <c r="G13" s="14"/>
      <c r="H13" s="14"/>
      <c r="I13" s="16">
        <v>17</v>
      </c>
      <c r="J13" s="14"/>
      <c r="M13" s="453" t="s">
        <v>57</v>
      </c>
      <c r="N13" s="455">
        <v>7</v>
      </c>
      <c r="O13" s="455">
        <v>3</v>
      </c>
      <c r="P13" s="455">
        <v>2</v>
      </c>
      <c r="Q13" s="455">
        <v>2</v>
      </c>
      <c r="R13" s="455">
        <v>0</v>
      </c>
    </row>
    <row r="14" spans="2:18" x14ac:dyDescent="0.3">
      <c r="B14" s="659"/>
      <c r="C14" s="22" t="s">
        <v>11</v>
      </c>
      <c r="D14" s="888"/>
      <c r="E14" s="888"/>
      <c r="F14" s="23"/>
      <c r="G14" s="23"/>
      <c r="H14" s="23"/>
      <c r="I14" s="25">
        <v>13</v>
      </c>
      <c r="J14" s="23"/>
      <c r="M14" s="456" t="s">
        <v>35</v>
      </c>
      <c r="N14" s="135">
        <f>SUM(N7:N13)</f>
        <v>136</v>
      </c>
      <c r="O14" s="135">
        <f>SUM(O7:O13)</f>
        <v>50</v>
      </c>
      <c r="P14" s="135">
        <f>SUM(P7:P13)</f>
        <v>21</v>
      </c>
      <c r="Q14" s="135">
        <f>SUM(Q7:Q13)</f>
        <v>29</v>
      </c>
      <c r="R14" s="135">
        <f>SUM(R7:R13)</f>
        <v>36</v>
      </c>
    </row>
    <row r="15" spans="2:18" x14ac:dyDescent="0.3">
      <c r="B15" s="659"/>
      <c r="C15" s="3" t="s">
        <v>158</v>
      </c>
      <c r="D15" s="16"/>
      <c r="E15" s="16"/>
      <c r="F15" s="3"/>
      <c r="G15" s="3"/>
      <c r="H15" s="3"/>
      <c r="I15" s="16">
        <v>6</v>
      </c>
      <c r="J15" s="3"/>
    </row>
    <row r="16" spans="2:18" x14ac:dyDescent="0.3">
      <c r="B16" s="660"/>
      <c r="C16" s="109" t="s">
        <v>47</v>
      </c>
      <c r="D16" s="110">
        <f>SUM(D12:D15)</f>
        <v>22</v>
      </c>
      <c r="E16" s="110">
        <f>SUM(E12:E15)</f>
        <v>140</v>
      </c>
      <c r="F16" s="127"/>
      <c r="G16" s="127">
        <v>22</v>
      </c>
      <c r="H16" s="127">
        <v>1</v>
      </c>
      <c r="I16" s="110">
        <f>SUM(I12:I15)</f>
        <v>75</v>
      </c>
      <c r="J16" s="127"/>
    </row>
    <row r="17" spans="2:10" ht="15" customHeight="1" x14ac:dyDescent="0.3">
      <c r="B17" s="661" t="s">
        <v>15</v>
      </c>
      <c r="C17" s="26" t="s">
        <v>9</v>
      </c>
      <c r="D17" s="29">
        <v>8</v>
      </c>
      <c r="E17" s="29">
        <v>14</v>
      </c>
      <c r="F17" s="27"/>
      <c r="G17" s="27"/>
      <c r="H17" s="27"/>
      <c r="I17" s="29">
        <v>21</v>
      </c>
      <c r="J17" s="27"/>
    </row>
    <row r="18" spans="2:10" x14ac:dyDescent="0.3">
      <c r="B18" s="662"/>
      <c r="C18" s="3" t="s">
        <v>10</v>
      </c>
      <c r="D18" s="887">
        <v>5</v>
      </c>
      <c r="E18" s="887">
        <v>23</v>
      </c>
      <c r="F18" s="14"/>
      <c r="G18" s="14"/>
      <c r="H18" s="14"/>
      <c r="I18" s="16">
        <v>7</v>
      </c>
      <c r="J18" s="14"/>
    </row>
    <row r="19" spans="2:10" x14ac:dyDescent="0.3">
      <c r="B19" s="662"/>
      <c r="C19" s="26" t="s">
        <v>11</v>
      </c>
      <c r="D19" s="888"/>
      <c r="E19" s="888"/>
      <c r="F19" s="27"/>
      <c r="G19" s="27"/>
      <c r="H19" s="27"/>
      <c r="I19" s="29">
        <v>4</v>
      </c>
      <c r="J19" s="27"/>
    </row>
    <row r="20" spans="2:10" x14ac:dyDescent="0.3">
      <c r="B20" s="662"/>
      <c r="C20" s="3" t="s">
        <v>48</v>
      </c>
      <c r="D20" s="16"/>
      <c r="E20" s="16"/>
      <c r="F20" s="14"/>
      <c r="G20" s="14"/>
      <c r="H20" s="14"/>
      <c r="I20" s="16">
        <v>0</v>
      </c>
      <c r="J20" s="14"/>
    </row>
    <row r="21" spans="2:10" x14ac:dyDescent="0.3">
      <c r="B21" s="662"/>
      <c r="C21" s="26" t="s">
        <v>158</v>
      </c>
      <c r="D21" s="29"/>
      <c r="E21" s="29"/>
      <c r="F21" s="26"/>
      <c r="G21" s="26"/>
      <c r="H21" s="26"/>
      <c r="I21" s="29">
        <v>3</v>
      </c>
      <c r="J21" s="26"/>
    </row>
    <row r="22" spans="2:10" x14ac:dyDescent="0.3">
      <c r="B22" s="899"/>
      <c r="C22" s="111" t="s">
        <v>47</v>
      </c>
      <c r="D22" s="112">
        <f>SUM(D17:D21)</f>
        <v>13</v>
      </c>
      <c r="E22" s="112">
        <f>SUM(E17:E21)</f>
        <v>37</v>
      </c>
      <c r="F22" s="128"/>
      <c r="G22" s="128">
        <v>17</v>
      </c>
      <c r="H22" s="128">
        <v>3</v>
      </c>
      <c r="I22" s="112">
        <f>SUM(I17:I21)</f>
        <v>35</v>
      </c>
      <c r="J22" s="128"/>
    </row>
    <row r="23" spans="2:10" x14ac:dyDescent="0.3">
      <c r="B23" s="652" t="s">
        <v>16</v>
      </c>
      <c r="C23" s="30" t="s">
        <v>9</v>
      </c>
      <c r="D23" s="33">
        <v>24</v>
      </c>
      <c r="E23" s="33">
        <v>80</v>
      </c>
      <c r="F23" s="31"/>
      <c r="G23" s="31"/>
      <c r="H23" s="31"/>
      <c r="I23" s="33">
        <v>33</v>
      </c>
      <c r="J23" s="31"/>
    </row>
    <row r="24" spans="2:10" x14ac:dyDescent="0.3">
      <c r="B24" s="653"/>
      <c r="C24" s="3" t="s">
        <v>10</v>
      </c>
      <c r="D24" s="887">
        <v>24</v>
      </c>
      <c r="E24" s="887">
        <v>113</v>
      </c>
      <c r="F24" s="14"/>
      <c r="G24" s="14"/>
      <c r="H24" s="14"/>
      <c r="I24" s="16">
        <v>18</v>
      </c>
      <c r="J24" s="14"/>
    </row>
    <row r="25" spans="2:10" x14ac:dyDescent="0.3">
      <c r="B25" s="653"/>
      <c r="C25" s="30" t="s">
        <v>11</v>
      </c>
      <c r="D25" s="888"/>
      <c r="E25" s="888"/>
      <c r="F25" s="31"/>
      <c r="G25" s="31"/>
      <c r="H25" s="31"/>
      <c r="I25" s="33">
        <v>16</v>
      </c>
      <c r="J25" s="31"/>
    </row>
    <row r="26" spans="2:10" x14ac:dyDescent="0.3">
      <c r="B26" s="653"/>
      <c r="C26" s="1" t="s">
        <v>158</v>
      </c>
      <c r="D26" s="20"/>
      <c r="E26" s="20"/>
      <c r="F26" s="1"/>
      <c r="G26" s="1"/>
      <c r="H26" s="1"/>
      <c r="I26" s="20">
        <v>8</v>
      </c>
      <c r="J26" s="1"/>
    </row>
    <row r="27" spans="2:10" x14ac:dyDescent="0.3">
      <c r="B27" s="654"/>
      <c r="C27" s="113" t="s">
        <v>47</v>
      </c>
      <c r="D27" s="114">
        <f>SUM(D23:D26)</f>
        <v>48</v>
      </c>
      <c r="E27" s="114">
        <f>SUM(E23:E26)</f>
        <v>193</v>
      </c>
      <c r="F27" s="129"/>
      <c r="G27" s="129">
        <v>33</v>
      </c>
      <c r="H27" s="129">
        <v>7</v>
      </c>
      <c r="I27" s="114">
        <f>SUM(I23:I26)</f>
        <v>75</v>
      </c>
      <c r="J27" s="129"/>
    </row>
    <row r="28" spans="2:10" ht="15" customHeight="1" x14ac:dyDescent="0.3">
      <c r="B28" s="655" t="s">
        <v>17</v>
      </c>
      <c r="C28" s="34" t="s">
        <v>9</v>
      </c>
      <c r="D28" s="37">
        <v>13</v>
      </c>
      <c r="E28" s="37">
        <v>41</v>
      </c>
      <c r="F28" s="35"/>
      <c r="G28" s="35"/>
      <c r="H28" s="35"/>
      <c r="I28" s="37">
        <v>15</v>
      </c>
      <c r="J28" s="35"/>
    </row>
    <row r="29" spans="2:10" x14ac:dyDescent="0.3">
      <c r="B29" s="656"/>
      <c r="C29" s="3" t="s">
        <v>10</v>
      </c>
      <c r="D29" s="16"/>
      <c r="E29" s="887">
        <v>47</v>
      </c>
      <c r="F29" s="14"/>
      <c r="G29" s="14"/>
      <c r="H29" s="14"/>
      <c r="I29" s="16">
        <v>10</v>
      </c>
      <c r="J29" s="14"/>
    </row>
    <row r="30" spans="2:10" x14ac:dyDescent="0.3">
      <c r="B30" s="656"/>
      <c r="C30" s="34" t="s">
        <v>11</v>
      </c>
      <c r="D30" s="37"/>
      <c r="E30" s="888"/>
      <c r="F30" s="35"/>
      <c r="G30" s="35"/>
      <c r="H30" s="35"/>
      <c r="I30" s="37">
        <v>8</v>
      </c>
      <c r="J30" s="35"/>
    </row>
    <row r="31" spans="2:10" x14ac:dyDescent="0.3">
      <c r="B31" s="656"/>
      <c r="C31" s="1" t="s">
        <v>158</v>
      </c>
      <c r="D31" s="20"/>
      <c r="E31" s="20"/>
      <c r="F31" s="1"/>
      <c r="G31" s="1"/>
      <c r="H31" s="1"/>
      <c r="I31" s="20">
        <v>6</v>
      </c>
      <c r="J31" s="1"/>
    </row>
    <row r="32" spans="2:10" x14ac:dyDescent="0.3">
      <c r="B32" s="657"/>
      <c r="C32" s="115" t="s">
        <v>47</v>
      </c>
      <c r="D32" s="116">
        <f>SUM(D28:D31)</f>
        <v>13</v>
      </c>
      <c r="E32" s="116">
        <f>SUM(E28:E31)</f>
        <v>88</v>
      </c>
      <c r="F32" s="130"/>
      <c r="G32" s="130">
        <v>26</v>
      </c>
      <c r="H32" s="130">
        <v>4</v>
      </c>
      <c r="I32" s="116">
        <f>SUM(I28:I31)</f>
        <v>39</v>
      </c>
      <c r="J32" s="130"/>
    </row>
    <row r="33" spans="2:10" ht="15" customHeight="1" x14ac:dyDescent="0.3">
      <c r="B33" s="675" t="s">
        <v>18</v>
      </c>
      <c r="C33" s="38" t="s">
        <v>9</v>
      </c>
      <c r="D33" s="41">
        <v>50</v>
      </c>
      <c r="E33" s="41">
        <v>127</v>
      </c>
      <c r="F33" s="39"/>
      <c r="G33" s="39"/>
      <c r="H33" s="39"/>
      <c r="I33" s="41">
        <v>54</v>
      </c>
      <c r="J33" s="39"/>
    </row>
    <row r="34" spans="2:10" x14ac:dyDescent="0.3">
      <c r="B34" s="676"/>
      <c r="C34" s="3" t="s">
        <v>10</v>
      </c>
      <c r="D34" s="887">
        <v>14</v>
      </c>
      <c r="E34" s="887">
        <v>84</v>
      </c>
      <c r="F34" s="14"/>
      <c r="G34" s="14"/>
      <c r="H34" s="14"/>
      <c r="I34" s="16">
        <v>28</v>
      </c>
      <c r="J34" s="14"/>
    </row>
    <row r="35" spans="2:10" x14ac:dyDescent="0.3">
      <c r="B35" s="676"/>
      <c r="C35" s="38" t="s">
        <v>11</v>
      </c>
      <c r="D35" s="888"/>
      <c r="E35" s="888"/>
      <c r="F35" s="39"/>
      <c r="G35" s="39"/>
      <c r="H35" s="39"/>
      <c r="I35" s="41">
        <v>19</v>
      </c>
      <c r="J35" s="39"/>
    </row>
    <row r="36" spans="2:10" x14ac:dyDescent="0.3">
      <c r="B36" s="676"/>
      <c r="C36" s="1" t="s">
        <v>158</v>
      </c>
      <c r="D36" s="20"/>
      <c r="E36" s="20"/>
      <c r="F36" s="1"/>
      <c r="G36" s="1"/>
      <c r="H36" s="1"/>
      <c r="I36" s="20">
        <v>22</v>
      </c>
      <c r="J36" s="1"/>
    </row>
    <row r="37" spans="2:10" x14ac:dyDescent="0.3">
      <c r="B37" s="677"/>
      <c r="C37" s="117" t="s">
        <v>47</v>
      </c>
      <c r="D37" s="118">
        <f>SUM(D33:D36)</f>
        <v>64</v>
      </c>
      <c r="E37" s="118">
        <f>SUM(E33:E36)</f>
        <v>211</v>
      </c>
      <c r="F37" s="131"/>
      <c r="G37" s="131">
        <v>70</v>
      </c>
      <c r="H37" s="131">
        <v>10</v>
      </c>
      <c r="I37" s="118">
        <f>SUM(I33:I36)</f>
        <v>123</v>
      </c>
      <c r="J37" s="131"/>
    </row>
    <row r="38" spans="2:10" ht="15" customHeight="1" x14ac:dyDescent="0.3">
      <c r="B38" s="896" t="s">
        <v>19</v>
      </c>
      <c r="C38" s="42" t="s">
        <v>9</v>
      </c>
      <c r="D38" s="45">
        <v>15</v>
      </c>
      <c r="E38" s="45">
        <v>53</v>
      </c>
      <c r="F38" s="43"/>
      <c r="G38" s="43"/>
      <c r="H38" s="43"/>
      <c r="I38" s="45">
        <v>28</v>
      </c>
      <c r="J38" s="43"/>
    </row>
    <row r="39" spans="2:10" x14ac:dyDescent="0.3">
      <c r="B39" s="897"/>
      <c r="C39" s="3" t="s">
        <v>10</v>
      </c>
      <c r="D39" s="887">
        <v>2</v>
      </c>
      <c r="E39" s="887">
        <v>37</v>
      </c>
      <c r="F39" s="14"/>
      <c r="G39" s="14"/>
      <c r="H39" s="14"/>
      <c r="I39" s="16">
        <v>18</v>
      </c>
      <c r="J39" s="14"/>
    </row>
    <row r="40" spans="2:10" x14ac:dyDescent="0.3">
      <c r="B40" s="897"/>
      <c r="C40" s="42" t="s">
        <v>11</v>
      </c>
      <c r="D40" s="888"/>
      <c r="E40" s="888"/>
      <c r="F40" s="43"/>
      <c r="G40" s="43"/>
      <c r="H40" s="43"/>
      <c r="I40" s="45">
        <v>8</v>
      </c>
      <c r="J40" s="43"/>
    </row>
    <row r="41" spans="2:10" x14ac:dyDescent="0.3">
      <c r="B41" s="897"/>
      <c r="C41" s="205" t="s">
        <v>163</v>
      </c>
      <c r="D41" s="515">
        <v>1</v>
      </c>
      <c r="E41" s="515">
        <v>20</v>
      </c>
      <c r="F41" s="515"/>
      <c r="G41" s="515"/>
      <c r="H41" s="515"/>
      <c r="I41" s="515"/>
      <c r="J41" s="515"/>
    </row>
    <row r="42" spans="2:10" x14ac:dyDescent="0.3">
      <c r="B42" s="897"/>
      <c r="C42" s="42" t="s">
        <v>158</v>
      </c>
      <c r="D42" s="42"/>
      <c r="E42" s="45"/>
      <c r="F42" s="42"/>
      <c r="G42" s="42"/>
      <c r="H42" s="42"/>
      <c r="I42" s="45">
        <v>11</v>
      </c>
      <c r="J42" s="42"/>
    </row>
    <row r="43" spans="2:10" x14ac:dyDescent="0.3">
      <c r="B43" s="898"/>
      <c r="C43" s="119" t="s">
        <v>47</v>
      </c>
      <c r="D43" s="120">
        <f>SUM(D38:D42)</f>
        <v>18</v>
      </c>
      <c r="E43" s="120">
        <f>SUM(E38:E42)</f>
        <v>110</v>
      </c>
      <c r="F43" s="132"/>
      <c r="G43" s="132">
        <v>15</v>
      </c>
      <c r="H43" s="132"/>
      <c r="I43" s="120">
        <f>SUM(I38:I42)</f>
        <v>65</v>
      </c>
      <c r="J43" s="132"/>
    </row>
    <row r="44" spans="2:10" x14ac:dyDescent="0.3">
      <c r="B44" s="891" t="s">
        <v>20</v>
      </c>
      <c r="C44" s="46" t="s">
        <v>9</v>
      </c>
      <c r="D44" s="49">
        <v>13</v>
      </c>
      <c r="E44" s="49">
        <v>69</v>
      </c>
      <c r="F44" s="47"/>
      <c r="G44" s="47"/>
      <c r="H44" s="47"/>
      <c r="I44" s="49">
        <v>34</v>
      </c>
      <c r="J44" s="47"/>
    </row>
    <row r="45" spans="2:10" x14ac:dyDescent="0.3">
      <c r="B45" s="892"/>
      <c r="C45" s="3" t="s">
        <v>10</v>
      </c>
      <c r="D45" s="887">
        <v>4</v>
      </c>
      <c r="E45" s="887">
        <v>51</v>
      </c>
      <c r="F45" s="3"/>
      <c r="G45" s="3"/>
      <c r="H45" s="3"/>
      <c r="I45" s="16">
        <v>16</v>
      </c>
      <c r="J45" s="3"/>
    </row>
    <row r="46" spans="2:10" x14ac:dyDescent="0.3">
      <c r="B46" s="892"/>
      <c r="C46" s="46" t="s">
        <v>11</v>
      </c>
      <c r="D46" s="888"/>
      <c r="E46" s="888"/>
      <c r="F46" s="47"/>
      <c r="G46" s="47"/>
      <c r="H46" s="47"/>
      <c r="I46" s="49">
        <v>8</v>
      </c>
      <c r="J46" s="47"/>
    </row>
    <row r="47" spans="2:10" x14ac:dyDescent="0.3">
      <c r="B47" s="892"/>
      <c r="C47" s="3" t="s">
        <v>48</v>
      </c>
      <c r="D47" s="16"/>
      <c r="E47" s="16"/>
      <c r="F47" s="14"/>
      <c r="G47" s="14"/>
      <c r="H47" s="14"/>
      <c r="I47" s="16">
        <v>0</v>
      </c>
      <c r="J47" s="14"/>
    </row>
    <row r="48" spans="2:10" x14ac:dyDescent="0.3">
      <c r="B48" s="892"/>
      <c r="C48" s="46" t="s">
        <v>158</v>
      </c>
      <c r="D48" s="49"/>
      <c r="E48" s="49"/>
      <c r="F48" s="46"/>
      <c r="G48" s="46"/>
      <c r="H48" s="46"/>
      <c r="I48" s="49">
        <v>2</v>
      </c>
      <c r="J48" s="46"/>
    </row>
    <row r="49" spans="2:10" x14ac:dyDescent="0.3">
      <c r="B49" s="893"/>
      <c r="C49" s="121" t="s">
        <v>47</v>
      </c>
      <c r="D49" s="122">
        <f>SUM(D44:D48)</f>
        <v>17</v>
      </c>
      <c r="E49" s="122">
        <f>SUM(E44:E48)</f>
        <v>120</v>
      </c>
      <c r="F49" s="133"/>
      <c r="G49" s="133">
        <v>29</v>
      </c>
      <c r="H49" s="133">
        <v>5</v>
      </c>
      <c r="I49" s="122">
        <f>SUM(I44:I48)</f>
        <v>60</v>
      </c>
      <c r="J49" s="133"/>
    </row>
    <row r="50" spans="2:10" ht="15" customHeight="1" x14ac:dyDescent="0.3">
      <c r="B50" s="674" t="s">
        <v>21</v>
      </c>
      <c r="C50" s="50" t="s">
        <v>9</v>
      </c>
      <c r="D50" s="53">
        <v>20</v>
      </c>
      <c r="E50" s="53">
        <v>40</v>
      </c>
      <c r="F50" s="51"/>
      <c r="G50" s="51"/>
      <c r="H50" s="51"/>
      <c r="I50" s="53">
        <v>23</v>
      </c>
      <c r="J50" s="51"/>
    </row>
    <row r="51" spans="2:10" x14ac:dyDescent="0.3">
      <c r="B51" s="894"/>
      <c r="C51" s="3" t="s">
        <v>10</v>
      </c>
      <c r="D51" s="887">
        <v>7</v>
      </c>
      <c r="E51" s="887">
        <v>39</v>
      </c>
      <c r="F51" s="14"/>
      <c r="G51" s="14"/>
      <c r="H51" s="14"/>
      <c r="I51" s="16">
        <v>17</v>
      </c>
      <c r="J51" s="14"/>
    </row>
    <row r="52" spans="2:10" x14ac:dyDescent="0.3">
      <c r="B52" s="894"/>
      <c r="C52" s="50" t="s">
        <v>11</v>
      </c>
      <c r="D52" s="888"/>
      <c r="E52" s="888"/>
      <c r="F52" s="51"/>
      <c r="G52" s="51"/>
      <c r="H52" s="51"/>
      <c r="I52" s="53">
        <v>17</v>
      </c>
      <c r="J52" s="51"/>
    </row>
    <row r="53" spans="2:10" x14ac:dyDescent="0.3">
      <c r="B53" s="894"/>
      <c r="C53" s="1" t="s">
        <v>158</v>
      </c>
      <c r="D53" s="20"/>
      <c r="E53" s="20"/>
      <c r="F53" s="1"/>
      <c r="G53" s="1"/>
      <c r="H53" s="1"/>
      <c r="I53" s="20">
        <v>0</v>
      </c>
      <c r="J53" s="1"/>
    </row>
    <row r="54" spans="2:10" x14ac:dyDescent="0.3">
      <c r="B54" s="895"/>
      <c r="C54" s="189" t="s">
        <v>47</v>
      </c>
      <c r="D54" s="124">
        <f>SUM(D50:D53)</f>
        <v>27</v>
      </c>
      <c r="E54" s="124">
        <f>SUM(E50:E53)</f>
        <v>79</v>
      </c>
      <c r="F54" s="134"/>
      <c r="G54" s="134">
        <v>23</v>
      </c>
      <c r="H54" s="134"/>
      <c r="I54" s="124">
        <f>SUM(I50:I53)</f>
        <v>57</v>
      </c>
      <c r="J54" s="134">
        <v>5</v>
      </c>
    </row>
    <row r="55" spans="2:10" ht="15" customHeight="1" x14ac:dyDescent="0.3">
      <c r="B55" s="881" t="s">
        <v>164</v>
      </c>
      <c r="C55" s="206" t="s">
        <v>9</v>
      </c>
      <c r="D55" s="207"/>
      <c r="E55" s="207"/>
      <c r="F55" s="208"/>
      <c r="G55" s="208"/>
      <c r="H55" s="208"/>
      <c r="I55" s="207"/>
      <c r="J55" s="208"/>
    </row>
    <row r="56" spans="2:10" x14ac:dyDescent="0.3">
      <c r="B56" s="882"/>
      <c r="C56" s="3" t="s">
        <v>10</v>
      </c>
      <c r="D56" s="16"/>
      <c r="E56" s="16"/>
      <c r="F56" s="3"/>
      <c r="G56" s="3"/>
      <c r="H56" s="3"/>
      <c r="I56" s="3"/>
      <c r="J56" s="3"/>
    </row>
    <row r="57" spans="2:10" x14ac:dyDescent="0.3">
      <c r="B57" s="882"/>
      <c r="C57" s="206" t="s">
        <v>11</v>
      </c>
      <c r="D57" s="207"/>
      <c r="E57" s="207"/>
      <c r="F57" s="208"/>
      <c r="G57" s="208"/>
      <c r="H57" s="208"/>
      <c r="I57" s="207"/>
      <c r="J57" s="208"/>
    </row>
    <row r="58" spans="2:10" x14ac:dyDescent="0.3">
      <c r="B58" s="882"/>
      <c r="C58" s="3" t="s">
        <v>158</v>
      </c>
      <c r="D58" s="16">
        <v>1</v>
      </c>
      <c r="E58" s="16">
        <v>12</v>
      </c>
      <c r="F58" s="3"/>
      <c r="G58" s="3"/>
      <c r="H58" s="3"/>
      <c r="I58" s="3"/>
      <c r="J58" s="3"/>
    </row>
    <row r="59" spans="2:10" x14ac:dyDescent="0.3">
      <c r="B59" s="883"/>
      <c r="C59" s="206" t="s">
        <v>35</v>
      </c>
      <c r="D59" s="209">
        <f>SUM(D55:D58)</f>
        <v>1</v>
      </c>
      <c r="E59" s="209">
        <f>SUM(E55:E58)</f>
        <v>12</v>
      </c>
      <c r="F59" s="206"/>
      <c r="G59" s="206"/>
      <c r="H59" s="206"/>
      <c r="I59" s="206"/>
      <c r="J59" s="206"/>
    </row>
    <row r="60" spans="2:10" ht="15" customHeight="1" x14ac:dyDescent="0.3">
      <c r="B60" s="884" t="s">
        <v>165</v>
      </c>
      <c r="C60" s="210" t="s">
        <v>9</v>
      </c>
      <c r="D60" s="211">
        <v>14</v>
      </c>
      <c r="E60" s="211">
        <v>13</v>
      </c>
      <c r="F60" s="212"/>
      <c r="G60" s="212"/>
      <c r="H60" s="212"/>
      <c r="I60" s="211"/>
      <c r="J60" s="212"/>
    </row>
    <row r="61" spans="2:10" x14ac:dyDescent="0.3">
      <c r="B61" s="885"/>
      <c r="C61" s="3" t="s">
        <v>10</v>
      </c>
      <c r="D61" s="887">
        <v>1</v>
      </c>
      <c r="E61" s="887">
        <v>6</v>
      </c>
      <c r="F61" s="3"/>
      <c r="G61" s="3"/>
      <c r="H61" s="3"/>
      <c r="I61" s="3"/>
      <c r="J61" s="3"/>
    </row>
    <row r="62" spans="2:10" x14ac:dyDescent="0.3">
      <c r="B62" s="885"/>
      <c r="C62" s="210" t="s">
        <v>11</v>
      </c>
      <c r="D62" s="888"/>
      <c r="E62" s="888"/>
      <c r="F62" s="212"/>
      <c r="G62" s="212"/>
      <c r="H62" s="212"/>
      <c r="I62" s="211"/>
      <c r="J62" s="212"/>
    </row>
    <row r="63" spans="2:10" x14ac:dyDescent="0.3">
      <c r="B63" s="885"/>
      <c r="C63" s="3" t="s">
        <v>158</v>
      </c>
      <c r="D63" s="16">
        <v>3</v>
      </c>
      <c r="E63" s="16">
        <v>3</v>
      </c>
      <c r="F63" s="3"/>
      <c r="G63" s="3"/>
      <c r="H63" s="3"/>
      <c r="I63" s="3"/>
      <c r="J63" s="3"/>
    </row>
    <row r="64" spans="2:10" x14ac:dyDescent="0.3">
      <c r="B64" s="886"/>
      <c r="C64" s="213" t="s">
        <v>35</v>
      </c>
      <c r="D64" s="214">
        <f>SUM(D60:D63)</f>
        <v>18</v>
      </c>
      <c r="E64" s="214">
        <f>SUM(E60:E63)</f>
        <v>22</v>
      </c>
      <c r="F64" s="213"/>
      <c r="G64" s="213"/>
      <c r="H64" s="213"/>
      <c r="I64" s="213"/>
      <c r="J64" s="213"/>
    </row>
    <row r="65" spans="2:10" x14ac:dyDescent="0.3">
      <c r="B65" s="889" t="s">
        <v>35</v>
      </c>
      <c r="C65" s="890"/>
      <c r="D65" s="135">
        <f>SUM(D64,D59,D54,D49,D43,D37,D32,D27,D22,D16,D11,)</f>
        <v>270</v>
      </c>
      <c r="E65" s="135">
        <f>SUM(E64,E59,E54,E49,E43,E37,E32,E27,E22,E16,E11)</f>
        <v>1151</v>
      </c>
      <c r="F65" s="190">
        <v>144</v>
      </c>
      <c r="G65" s="135">
        <f>SUM(G64,G59,G54,G49,G43,G37,G32,G27,G22,G16,G11)</f>
        <v>261</v>
      </c>
      <c r="H65" s="135">
        <f>SUM(H64,H59,H54,H49,H43,H37,H32,H27,H22,H16,H11)</f>
        <v>36</v>
      </c>
      <c r="I65" s="135">
        <f>SUM(I64,I59,I54,I49,I43,I37,I32,I27,I22,I16,I11)</f>
        <v>602</v>
      </c>
      <c r="J65" s="135">
        <f t="shared" ref="J65" si="0">SUM(J64,J59,J54,J49,J43,J37,J32,J27,J22,J16,J11)</f>
        <v>10</v>
      </c>
    </row>
  </sheetData>
  <mergeCells count="34">
    <mergeCell ref="N5:N6"/>
    <mergeCell ref="O5:R5"/>
    <mergeCell ref="D5:J5"/>
    <mergeCell ref="B7:B11"/>
    <mergeCell ref="D8:D9"/>
    <mergeCell ref="E8:E9"/>
    <mergeCell ref="B12:B16"/>
    <mergeCell ref="D13:D14"/>
    <mergeCell ref="E13:E14"/>
    <mergeCell ref="B38:B43"/>
    <mergeCell ref="D39:D40"/>
    <mergeCell ref="E39:E40"/>
    <mergeCell ref="B17:B22"/>
    <mergeCell ref="D18:D19"/>
    <mergeCell ref="E18:E19"/>
    <mergeCell ref="B23:B27"/>
    <mergeCell ref="D24:D25"/>
    <mergeCell ref="E24:E25"/>
    <mergeCell ref="B28:B32"/>
    <mergeCell ref="E29:E30"/>
    <mergeCell ref="B33:B37"/>
    <mergeCell ref="D34:D35"/>
    <mergeCell ref="E34:E35"/>
    <mergeCell ref="B44:B49"/>
    <mergeCell ref="D45:D46"/>
    <mergeCell ref="E45:E46"/>
    <mergeCell ref="B50:B54"/>
    <mergeCell ref="D51:D52"/>
    <mergeCell ref="E51:E52"/>
    <mergeCell ref="B55:B59"/>
    <mergeCell ref="B60:B64"/>
    <mergeCell ref="D61:D62"/>
    <mergeCell ref="E61:E62"/>
    <mergeCell ref="B65:C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>
      <selection activeCell="B1" sqref="B1"/>
    </sheetView>
  </sheetViews>
  <sheetFormatPr defaultRowHeight="14.4" x14ac:dyDescent="0.3"/>
  <cols>
    <col min="1" max="26" width="9.109375" style="185"/>
  </cols>
  <sheetData>
    <row r="1" spans="2:2" x14ac:dyDescent="0.3">
      <c r="B1" s="262" t="s">
        <v>181</v>
      </c>
    </row>
    <row r="2" spans="2:2" x14ac:dyDescent="0.3">
      <c r="B2" s="262" t="s">
        <v>188</v>
      </c>
    </row>
    <row r="3" spans="2:2" x14ac:dyDescent="0.3">
      <c r="B3" s="262" t="s">
        <v>187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84"/>
  <sheetViews>
    <sheetView zoomScale="70" zoomScaleNormal="70" workbookViewId="0">
      <selection activeCell="E22" sqref="E22"/>
    </sheetView>
  </sheetViews>
  <sheetFormatPr defaultRowHeight="14.4" x14ac:dyDescent="0.3"/>
  <cols>
    <col min="1" max="1" width="9.109375" style="185"/>
    <col min="2" max="2" width="15" style="185" customWidth="1"/>
    <col min="3" max="3" width="29.33203125" style="185" bestFit="1" customWidth="1"/>
    <col min="4" max="4" width="29.6640625" style="185" bestFit="1" customWidth="1"/>
    <col min="5" max="5" width="16" style="185" bestFit="1" customWidth="1"/>
    <col min="6" max="6" width="22" style="185" bestFit="1" customWidth="1"/>
    <col min="7" max="9" width="9.109375" style="185"/>
    <col min="10" max="10" width="12.109375" style="185" customWidth="1"/>
    <col min="11" max="11" width="21.6640625" style="185" customWidth="1"/>
    <col min="12" max="12" width="43.6640625" style="185" bestFit="1" customWidth="1"/>
    <col min="13" max="34" width="9.109375" style="185"/>
    <col min="53" max="71" width="9.109375" style="185"/>
  </cols>
  <sheetData>
    <row r="1" spans="2:53" x14ac:dyDescent="0.3">
      <c r="B1" s="262" t="s">
        <v>181</v>
      </c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</row>
    <row r="2" spans="2:53" x14ac:dyDescent="0.3">
      <c r="B2" s="262" t="s">
        <v>189</v>
      </c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</row>
    <row r="3" spans="2:53" x14ac:dyDescent="0.3">
      <c r="B3" s="262" t="s">
        <v>190</v>
      </c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</row>
    <row r="4" spans="2:53" x14ac:dyDescent="0.3">
      <c r="B4" s="262" t="s">
        <v>191</v>
      </c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</row>
    <row r="5" spans="2:53" x14ac:dyDescent="0.3">
      <c r="B5" s="262" t="s">
        <v>192</v>
      </c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</row>
    <row r="6" spans="2:53" x14ac:dyDescent="0.3"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</row>
    <row r="7" spans="2:53" x14ac:dyDescent="0.3">
      <c r="B7" s="165" t="s">
        <v>193</v>
      </c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</row>
    <row r="8" spans="2:53" x14ac:dyDescent="0.3"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</row>
    <row r="9" spans="2:53" ht="24" customHeight="1" x14ac:dyDescent="0.3">
      <c r="B9" s="3"/>
      <c r="C9" s="820" t="s">
        <v>247</v>
      </c>
      <c r="D9" s="822"/>
      <c r="F9" s="550"/>
      <c r="G9" s="551"/>
      <c r="H9" s="939" t="s">
        <v>120</v>
      </c>
      <c r="I9" s="939"/>
      <c r="J9" s="939"/>
      <c r="K9" s="940"/>
      <c r="L9" s="937" t="s">
        <v>236</v>
      </c>
      <c r="M9" s="938"/>
      <c r="N9" s="938"/>
      <c r="O9" s="938"/>
      <c r="P9" s="955" t="s">
        <v>120</v>
      </c>
      <c r="Q9" s="955"/>
      <c r="R9" s="955"/>
      <c r="S9" s="955"/>
      <c r="T9" s="955"/>
      <c r="U9" s="955"/>
      <c r="V9" s="955"/>
      <c r="W9" s="955"/>
      <c r="X9" s="955"/>
      <c r="Y9" s="955"/>
      <c r="Z9" s="955"/>
      <c r="AA9" s="955"/>
      <c r="AB9" s="955"/>
      <c r="AC9" s="955"/>
      <c r="AD9" s="955"/>
      <c r="AE9" s="955"/>
      <c r="AF9" s="955"/>
      <c r="AG9" s="955"/>
      <c r="AH9" s="955"/>
      <c r="AI9" s="955"/>
      <c r="AJ9" s="955"/>
      <c r="AK9" s="955"/>
      <c r="AL9" s="955"/>
      <c r="AM9" s="955"/>
      <c r="AN9" s="955"/>
      <c r="AO9" s="955"/>
      <c r="AP9" s="955"/>
      <c r="AQ9" s="955"/>
      <c r="AR9" s="955"/>
      <c r="AS9" s="955"/>
      <c r="AT9" s="955"/>
      <c r="AU9" s="955"/>
      <c r="AV9" s="955"/>
      <c r="AW9" s="955"/>
      <c r="AX9" s="955"/>
      <c r="AY9" s="955"/>
      <c r="AZ9" s="955"/>
      <c r="BA9" s="393"/>
    </row>
    <row r="10" spans="2:53" x14ac:dyDescent="0.3">
      <c r="B10" s="94"/>
      <c r="C10" s="509" t="s">
        <v>5</v>
      </c>
      <c r="D10" s="509" t="s">
        <v>6</v>
      </c>
      <c r="F10" s="8"/>
      <c r="G10" s="8"/>
      <c r="H10" s="186" t="s">
        <v>154</v>
      </c>
      <c r="I10" s="186">
        <v>2019</v>
      </c>
      <c r="J10" s="186">
        <v>2020</v>
      </c>
      <c r="K10" s="186">
        <v>2021</v>
      </c>
      <c r="L10" s="64"/>
      <c r="N10" s="8"/>
      <c r="O10" s="9"/>
      <c r="P10" s="956">
        <v>2019</v>
      </c>
      <c r="Q10" s="957"/>
      <c r="R10" s="957"/>
      <c r="S10" s="957"/>
      <c r="T10" s="957"/>
      <c r="U10" s="957"/>
      <c r="V10" s="957"/>
      <c r="W10" s="957"/>
      <c r="X10" s="957"/>
      <c r="Y10" s="957"/>
      <c r="Z10" s="957"/>
      <c r="AA10" s="957"/>
      <c r="AB10" s="958"/>
      <c r="AC10" s="968">
        <v>2020</v>
      </c>
      <c r="AD10" s="969"/>
      <c r="AE10" s="969"/>
      <c r="AF10" s="969"/>
      <c r="AG10" s="969"/>
      <c r="AH10" s="969"/>
      <c r="AI10" s="969"/>
      <c r="AJ10" s="969"/>
      <c r="AK10" s="969"/>
      <c r="AL10" s="969"/>
      <c r="AM10" s="969"/>
      <c r="AN10" s="969"/>
      <c r="AO10" s="956">
        <v>2021</v>
      </c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8"/>
    </row>
    <row r="11" spans="2:53" ht="27.6" x14ac:dyDescent="0.3">
      <c r="B11" s="475" t="s">
        <v>8</v>
      </c>
      <c r="C11" s="13">
        <v>18</v>
      </c>
      <c r="D11" s="13">
        <v>18</v>
      </c>
      <c r="F11" s="941" t="s">
        <v>8</v>
      </c>
      <c r="G11" s="942"/>
      <c r="H11" s="13" t="s">
        <v>121</v>
      </c>
      <c r="I11" s="13">
        <v>2</v>
      </c>
      <c r="J11" s="13">
        <v>38</v>
      </c>
      <c r="K11" s="66">
        <v>1013</v>
      </c>
      <c r="L11" s="501"/>
      <c r="N11" s="8"/>
      <c r="O11" s="272"/>
      <c r="P11" s="273" t="s">
        <v>154</v>
      </c>
      <c r="Q11" s="274" t="s">
        <v>194</v>
      </c>
      <c r="R11" s="274" t="s">
        <v>195</v>
      </c>
      <c r="S11" s="274" t="s">
        <v>196</v>
      </c>
      <c r="T11" s="274" t="s">
        <v>197</v>
      </c>
      <c r="U11" s="274" t="s">
        <v>198</v>
      </c>
      <c r="V11" s="274" t="s">
        <v>199</v>
      </c>
      <c r="W11" s="274" t="s">
        <v>200</v>
      </c>
      <c r="X11" s="274" t="s">
        <v>201</v>
      </c>
      <c r="Y11" s="274" t="s">
        <v>202</v>
      </c>
      <c r="Z11" s="274" t="s">
        <v>203</v>
      </c>
      <c r="AA11" s="274" t="s">
        <v>204</v>
      </c>
      <c r="AB11" s="275" t="s">
        <v>205</v>
      </c>
      <c r="AC11" s="274" t="s">
        <v>194</v>
      </c>
      <c r="AD11" s="274" t="s">
        <v>195</v>
      </c>
      <c r="AE11" s="274" t="s">
        <v>196</v>
      </c>
      <c r="AF11" s="274" t="s">
        <v>197</v>
      </c>
      <c r="AG11" s="274" t="s">
        <v>198</v>
      </c>
      <c r="AH11" s="274" t="s">
        <v>199</v>
      </c>
      <c r="AI11" s="274" t="s">
        <v>200</v>
      </c>
      <c r="AJ11" s="274" t="s">
        <v>201</v>
      </c>
      <c r="AK11" s="274" t="s">
        <v>202</v>
      </c>
      <c r="AL11" s="274" t="s">
        <v>203</v>
      </c>
      <c r="AM11" s="274" t="s">
        <v>204</v>
      </c>
      <c r="AN11" s="553" t="s">
        <v>205</v>
      </c>
      <c r="AO11" s="274" t="s">
        <v>194</v>
      </c>
      <c r="AP11" s="274" t="s">
        <v>195</v>
      </c>
      <c r="AQ11" s="276" t="s">
        <v>196</v>
      </c>
      <c r="AR11" s="277" t="s">
        <v>197</v>
      </c>
      <c r="AS11" s="277" t="s">
        <v>198</v>
      </c>
      <c r="AT11" s="278" t="s">
        <v>199</v>
      </c>
      <c r="AU11" s="278" t="s">
        <v>200</v>
      </c>
      <c r="AV11" s="274" t="s">
        <v>201</v>
      </c>
      <c r="AW11" s="277" t="s">
        <v>202</v>
      </c>
      <c r="AX11" s="274" t="s">
        <v>203</v>
      </c>
      <c r="AY11" s="277" t="s">
        <v>204</v>
      </c>
      <c r="AZ11" s="554" t="s">
        <v>205</v>
      </c>
    </row>
    <row r="12" spans="2:53" ht="15" customHeight="1" x14ac:dyDescent="0.3">
      <c r="B12" s="477" t="s">
        <v>14</v>
      </c>
      <c r="C12" s="25">
        <v>87</v>
      </c>
      <c r="D12" s="25">
        <v>52</v>
      </c>
      <c r="F12" s="943"/>
      <c r="G12" s="944"/>
      <c r="H12" s="16" t="s">
        <v>122</v>
      </c>
      <c r="I12" s="16">
        <v>9</v>
      </c>
      <c r="J12" s="16">
        <v>124</v>
      </c>
      <c r="K12" s="504">
        <v>197</v>
      </c>
      <c r="L12" s="501"/>
      <c r="N12" s="941" t="s">
        <v>8</v>
      </c>
      <c r="O12" s="970"/>
      <c r="P12" s="279" t="s">
        <v>121</v>
      </c>
      <c r="Q12" s="280">
        <v>0</v>
      </c>
      <c r="R12" s="281">
        <v>0</v>
      </c>
      <c r="S12" s="281">
        <v>0</v>
      </c>
      <c r="T12" s="281">
        <v>0</v>
      </c>
      <c r="U12" s="281">
        <v>0</v>
      </c>
      <c r="V12" s="281">
        <v>0</v>
      </c>
      <c r="W12" s="281">
        <v>0</v>
      </c>
      <c r="X12" s="281">
        <v>0</v>
      </c>
      <c r="Y12" s="281">
        <v>0</v>
      </c>
      <c r="Z12" s="281">
        <v>0</v>
      </c>
      <c r="AA12" s="281">
        <v>0</v>
      </c>
      <c r="AB12" s="282">
        <v>2</v>
      </c>
      <c r="AC12" s="280">
        <v>8</v>
      </c>
      <c r="AD12" s="281">
        <v>10</v>
      </c>
      <c r="AE12" s="283">
        <v>3</v>
      </c>
      <c r="AF12" s="283">
        <v>10</v>
      </c>
      <c r="AG12" s="283">
        <v>1</v>
      </c>
      <c r="AH12" s="283">
        <v>0</v>
      </c>
      <c r="AI12" s="283">
        <v>0</v>
      </c>
      <c r="AJ12" s="283">
        <v>0</v>
      </c>
      <c r="AK12" s="283">
        <v>0</v>
      </c>
      <c r="AL12" s="283">
        <v>0</v>
      </c>
      <c r="AM12" s="283">
        <v>0</v>
      </c>
      <c r="AN12" s="555">
        <v>6</v>
      </c>
      <c r="AO12" s="556">
        <v>34</v>
      </c>
      <c r="AP12" s="283">
        <v>63</v>
      </c>
      <c r="AQ12" s="284">
        <v>34</v>
      </c>
      <c r="AR12" s="285">
        <v>232</v>
      </c>
      <c r="AS12" s="285">
        <v>511</v>
      </c>
      <c r="AT12" s="286">
        <v>48</v>
      </c>
      <c r="AU12" s="286">
        <v>0</v>
      </c>
      <c r="AV12" s="287">
        <v>0</v>
      </c>
      <c r="AW12" s="285">
        <v>0</v>
      </c>
      <c r="AX12" s="287">
        <v>26</v>
      </c>
      <c r="AY12" s="285">
        <v>40</v>
      </c>
      <c r="AZ12" s="288">
        <v>25</v>
      </c>
    </row>
    <row r="13" spans="2:53" x14ac:dyDescent="0.3">
      <c r="B13" s="479" t="s">
        <v>15</v>
      </c>
      <c r="C13" s="29">
        <v>48</v>
      </c>
      <c r="D13" s="29">
        <v>77</v>
      </c>
      <c r="F13" s="945"/>
      <c r="G13" s="946"/>
      <c r="H13" s="13" t="s">
        <v>35</v>
      </c>
      <c r="I13" s="13">
        <f>SUM(I11:I12)</f>
        <v>11</v>
      </c>
      <c r="J13" s="13">
        <f>SUM(J11:J12)</f>
        <v>162</v>
      </c>
      <c r="K13" s="66">
        <f>SUM(K11:K12)</f>
        <v>1210</v>
      </c>
      <c r="L13" s="501"/>
      <c r="N13" s="943"/>
      <c r="O13" s="971"/>
      <c r="P13" s="289" t="s">
        <v>122</v>
      </c>
      <c r="Q13" s="237">
        <v>0</v>
      </c>
      <c r="R13" s="237">
        <v>0</v>
      </c>
      <c r="S13" s="237">
        <v>0</v>
      </c>
      <c r="T13" s="237">
        <v>0</v>
      </c>
      <c r="U13" s="237">
        <v>0</v>
      </c>
      <c r="V13" s="237">
        <v>0</v>
      </c>
      <c r="W13" s="237">
        <v>0</v>
      </c>
      <c r="X13" s="237">
        <v>0</v>
      </c>
      <c r="Y13" s="237">
        <v>0</v>
      </c>
      <c r="Z13" s="237">
        <v>0</v>
      </c>
      <c r="AA13" s="237">
        <v>0</v>
      </c>
      <c r="AB13" s="290">
        <v>9</v>
      </c>
      <c r="AC13" s="238">
        <v>19</v>
      </c>
      <c r="AD13" s="237">
        <v>7</v>
      </c>
      <c r="AE13" s="269">
        <v>24</v>
      </c>
      <c r="AF13" s="269">
        <v>36</v>
      </c>
      <c r="AG13" s="269">
        <v>5</v>
      </c>
      <c r="AH13" s="269">
        <v>2</v>
      </c>
      <c r="AI13" s="269">
        <v>5</v>
      </c>
      <c r="AJ13" s="269">
        <v>12</v>
      </c>
      <c r="AK13" s="269">
        <v>1</v>
      </c>
      <c r="AL13" s="269">
        <v>2</v>
      </c>
      <c r="AM13" s="269">
        <v>6</v>
      </c>
      <c r="AN13" s="292">
        <v>5</v>
      </c>
      <c r="AO13" s="291">
        <v>5</v>
      </c>
      <c r="AP13" s="269">
        <v>13</v>
      </c>
      <c r="AQ13" s="269">
        <v>2</v>
      </c>
      <c r="AR13" s="237">
        <v>36</v>
      </c>
      <c r="AS13" s="237">
        <v>3</v>
      </c>
      <c r="AT13" s="238">
        <v>0</v>
      </c>
      <c r="AU13" s="238">
        <v>2</v>
      </c>
      <c r="AV13" s="291">
        <v>0</v>
      </c>
      <c r="AW13" s="237">
        <v>0</v>
      </c>
      <c r="AX13" s="291">
        <v>106</v>
      </c>
      <c r="AY13" s="237">
        <v>28</v>
      </c>
      <c r="AZ13" s="292">
        <v>2</v>
      </c>
    </row>
    <row r="14" spans="2:53" x14ac:dyDescent="0.3">
      <c r="B14" s="481" t="s">
        <v>16</v>
      </c>
      <c r="C14" s="33">
        <v>7</v>
      </c>
      <c r="D14" s="33">
        <v>22</v>
      </c>
      <c r="F14" s="947" t="s">
        <v>14</v>
      </c>
      <c r="G14" s="948"/>
      <c r="H14" s="25" t="s">
        <v>121</v>
      </c>
      <c r="I14" s="25">
        <v>2</v>
      </c>
      <c r="J14" s="25">
        <v>556</v>
      </c>
      <c r="K14" s="69">
        <v>1957</v>
      </c>
      <c r="L14" s="501"/>
      <c r="N14" s="945"/>
      <c r="O14" s="972"/>
      <c r="P14" s="293" t="s">
        <v>35</v>
      </c>
      <c r="Q14" s="294">
        <f>SUM(Q12:Q13)</f>
        <v>0</v>
      </c>
      <c r="R14" s="294">
        <f t="shared" ref="R14:AA14" si="0">SUM(R12:R13)</f>
        <v>0</v>
      </c>
      <c r="S14" s="294">
        <f t="shared" si="0"/>
        <v>0</v>
      </c>
      <c r="T14" s="294">
        <f t="shared" si="0"/>
        <v>0</v>
      </c>
      <c r="U14" s="294">
        <f t="shared" si="0"/>
        <v>0</v>
      </c>
      <c r="V14" s="294">
        <f t="shared" si="0"/>
        <v>0</v>
      </c>
      <c r="W14" s="294">
        <f t="shared" si="0"/>
        <v>0</v>
      </c>
      <c r="X14" s="294">
        <f t="shared" si="0"/>
        <v>0</v>
      </c>
      <c r="Y14" s="294">
        <f t="shared" si="0"/>
        <v>0</v>
      </c>
      <c r="Z14" s="294">
        <f t="shared" si="0"/>
        <v>0</v>
      </c>
      <c r="AA14" s="294">
        <f t="shared" si="0"/>
        <v>0</v>
      </c>
      <c r="AB14" s="557">
        <f>SUM(AB12:AB13)</f>
        <v>11</v>
      </c>
      <c r="AC14" s="293">
        <f>SUM(AC12:AC13)</f>
        <v>27</v>
      </c>
      <c r="AD14" s="293">
        <f t="shared" ref="AD14:AZ14" si="1">SUM(AD12:AD13)</f>
        <v>17</v>
      </c>
      <c r="AE14" s="293">
        <f t="shared" si="1"/>
        <v>27</v>
      </c>
      <c r="AF14" s="293">
        <f t="shared" si="1"/>
        <v>46</v>
      </c>
      <c r="AG14" s="293">
        <f t="shared" si="1"/>
        <v>6</v>
      </c>
      <c r="AH14" s="293">
        <f t="shared" si="1"/>
        <v>2</v>
      </c>
      <c r="AI14" s="293">
        <f t="shared" si="1"/>
        <v>5</v>
      </c>
      <c r="AJ14" s="293">
        <f t="shared" si="1"/>
        <v>12</v>
      </c>
      <c r="AK14" s="293">
        <f t="shared" si="1"/>
        <v>1</v>
      </c>
      <c r="AL14" s="293">
        <f t="shared" si="1"/>
        <v>2</v>
      </c>
      <c r="AM14" s="293">
        <f t="shared" si="1"/>
        <v>6</v>
      </c>
      <c r="AN14" s="558">
        <f t="shared" si="1"/>
        <v>11</v>
      </c>
      <c r="AO14" s="293">
        <f t="shared" si="1"/>
        <v>39</v>
      </c>
      <c r="AP14" s="293">
        <f t="shared" si="1"/>
        <v>76</v>
      </c>
      <c r="AQ14" s="293">
        <f t="shared" si="1"/>
        <v>36</v>
      </c>
      <c r="AR14" s="293">
        <f t="shared" si="1"/>
        <v>268</v>
      </c>
      <c r="AS14" s="293">
        <f t="shared" si="1"/>
        <v>514</v>
      </c>
      <c r="AT14" s="293">
        <f t="shared" si="1"/>
        <v>48</v>
      </c>
      <c r="AU14" s="293">
        <f t="shared" si="1"/>
        <v>2</v>
      </c>
      <c r="AV14" s="293">
        <f t="shared" si="1"/>
        <v>0</v>
      </c>
      <c r="AW14" s="293">
        <f t="shared" si="1"/>
        <v>0</v>
      </c>
      <c r="AX14" s="293">
        <f t="shared" si="1"/>
        <v>132</v>
      </c>
      <c r="AY14" s="293">
        <f t="shared" si="1"/>
        <v>68</v>
      </c>
      <c r="AZ14" s="558">
        <f t="shared" si="1"/>
        <v>27</v>
      </c>
    </row>
    <row r="15" spans="2:53" ht="27.6" x14ac:dyDescent="0.3">
      <c r="B15" s="489" t="s">
        <v>17</v>
      </c>
      <c r="C15" s="37">
        <v>46</v>
      </c>
      <c r="D15" s="37">
        <v>30</v>
      </c>
      <c r="F15" s="949"/>
      <c r="G15" s="950"/>
      <c r="H15" s="16" t="s">
        <v>122</v>
      </c>
      <c r="I15" s="16">
        <v>25</v>
      </c>
      <c r="J15" s="16">
        <v>193</v>
      </c>
      <c r="K15" s="504">
        <v>408</v>
      </c>
      <c r="L15" s="501"/>
      <c r="N15" s="947" t="s">
        <v>14</v>
      </c>
      <c r="O15" s="973"/>
      <c r="P15" s="295" t="s">
        <v>121</v>
      </c>
      <c r="Q15" s="296">
        <v>0</v>
      </c>
      <c r="R15" s="296">
        <v>0</v>
      </c>
      <c r="S15" s="296">
        <v>0</v>
      </c>
      <c r="T15" s="296">
        <v>0</v>
      </c>
      <c r="U15" s="296">
        <v>0</v>
      </c>
      <c r="V15" s="296">
        <v>0</v>
      </c>
      <c r="W15" s="296">
        <v>0</v>
      </c>
      <c r="X15" s="296">
        <v>0</v>
      </c>
      <c r="Y15" s="296">
        <v>0</v>
      </c>
      <c r="Z15" s="296">
        <v>0</v>
      </c>
      <c r="AA15" s="296">
        <v>0</v>
      </c>
      <c r="AB15" s="559">
        <v>2</v>
      </c>
      <c r="AC15" s="295">
        <v>4</v>
      </c>
      <c r="AD15" s="296">
        <v>0</v>
      </c>
      <c r="AE15" s="297">
        <v>4</v>
      </c>
      <c r="AF15" s="297">
        <v>232</v>
      </c>
      <c r="AG15" s="297">
        <v>159</v>
      </c>
      <c r="AH15" s="297">
        <v>46</v>
      </c>
      <c r="AI15" s="297">
        <v>4</v>
      </c>
      <c r="AJ15" s="297">
        <v>2</v>
      </c>
      <c r="AK15" s="297">
        <v>0</v>
      </c>
      <c r="AL15" s="297">
        <v>3</v>
      </c>
      <c r="AM15" s="297">
        <v>29</v>
      </c>
      <c r="AN15" s="559">
        <v>73</v>
      </c>
      <c r="AO15" s="560">
        <v>394</v>
      </c>
      <c r="AP15" s="297">
        <v>334</v>
      </c>
      <c r="AQ15" s="298">
        <v>306</v>
      </c>
      <c r="AR15" s="299">
        <v>93</v>
      </c>
      <c r="AS15" s="299">
        <v>73</v>
      </c>
      <c r="AT15" s="300">
        <v>148</v>
      </c>
      <c r="AU15" s="300">
        <v>67</v>
      </c>
      <c r="AV15" s="301">
        <v>8</v>
      </c>
      <c r="AW15" s="299">
        <v>3</v>
      </c>
      <c r="AX15" s="301">
        <v>80</v>
      </c>
      <c r="AY15" s="299">
        <v>236</v>
      </c>
      <c r="AZ15" s="302">
        <v>215</v>
      </c>
    </row>
    <row r="16" spans="2:53" ht="27.6" x14ac:dyDescent="0.3">
      <c r="B16" s="486" t="s">
        <v>18</v>
      </c>
      <c r="C16" s="41">
        <v>26</v>
      </c>
      <c r="D16" s="41">
        <v>25</v>
      </c>
      <c r="F16" s="951"/>
      <c r="G16" s="952"/>
      <c r="H16" s="25" t="s">
        <v>35</v>
      </c>
      <c r="I16" s="25">
        <f>SUM(I14:I15)</f>
        <v>27</v>
      </c>
      <c r="J16" s="25">
        <f>SUM(J14:J15)</f>
        <v>749</v>
      </c>
      <c r="K16" s="69">
        <f>SUM(K14:K15)</f>
        <v>2365</v>
      </c>
      <c r="L16" s="501"/>
      <c r="N16" s="949"/>
      <c r="O16" s="974"/>
      <c r="P16" s="238" t="s">
        <v>122</v>
      </c>
      <c r="Q16" s="237">
        <v>0</v>
      </c>
      <c r="R16" s="237">
        <v>0</v>
      </c>
      <c r="S16" s="237">
        <v>0</v>
      </c>
      <c r="T16" s="237">
        <v>0</v>
      </c>
      <c r="U16" s="237">
        <v>0</v>
      </c>
      <c r="V16" s="237">
        <v>0</v>
      </c>
      <c r="W16" s="237">
        <v>0</v>
      </c>
      <c r="X16" s="237">
        <v>0</v>
      </c>
      <c r="Y16" s="237">
        <v>0</v>
      </c>
      <c r="Z16" s="237">
        <v>0</v>
      </c>
      <c r="AA16" s="237">
        <v>0</v>
      </c>
      <c r="AB16" s="292">
        <v>25</v>
      </c>
      <c r="AC16" s="238">
        <v>12</v>
      </c>
      <c r="AD16" s="237">
        <v>9</v>
      </c>
      <c r="AE16" s="269">
        <v>5</v>
      </c>
      <c r="AF16" s="269">
        <v>56</v>
      </c>
      <c r="AG16" s="269">
        <v>30</v>
      </c>
      <c r="AH16" s="269">
        <v>20</v>
      </c>
      <c r="AI16" s="269">
        <v>3</v>
      </c>
      <c r="AJ16" s="269">
        <v>1</v>
      </c>
      <c r="AK16" s="269">
        <v>1</v>
      </c>
      <c r="AL16" s="269">
        <v>8</v>
      </c>
      <c r="AM16" s="269">
        <v>25</v>
      </c>
      <c r="AN16" s="292">
        <v>23</v>
      </c>
      <c r="AO16" s="291">
        <v>53</v>
      </c>
      <c r="AP16" s="269">
        <v>34</v>
      </c>
      <c r="AQ16" s="269">
        <v>30</v>
      </c>
      <c r="AR16" s="237">
        <v>17</v>
      </c>
      <c r="AS16" s="237">
        <v>11</v>
      </c>
      <c r="AT16" s="238">
        <v>2</v>
      </c>
      <c r="AU16" s="238">
        <v>2</v>
      </c>
      <c r="AV16" s="291">
        <v>10</v>
      </c>
      <c r="AW16" s="237">
        <v>1</v>
      </c>
      <c r="AX16" s="291">
        <v>95</v>
      </c>
      <c r="AY16" s="237">
        <v>77</v>
      </c>
      <c r="AZ16" s="292">
        <v>76</v>
      </c>
    </row>
    <row r="17" spans="2:52" ht="27.6" x14ac:dyDescent="0.3">
      <c r="B17" s="488" t="s">
        <v>19</v>
      </c>
      <c r="C17" s="45">
        <v>65</v>
      </c>
      <c r="D17" s="45">
        <v>73</v>
      </c>
      <c r="F17" s="907" t="s">
        <v>15</v>
      </c>
      <c r="G17" s="908"/>
      <c r="H17" s="29" t="s">
        <v>121</v>
      </c>
      <c r="I17" s="29">
        <v>4</v>
      </c>
      <c r="J17" s="29">
        <v>308</v>
      </c>
      <c r="K17" s="70">
        <v>6070</v>
      </c>
      <c r="L17" s="501"/>
      <c r="N17" s="951"/>
      <c r="O17" s="975"/>
      <c r="P17" s="303" t="s">
        <v>35</v>
      </c>
      <c r="Q17" s="304">
        <f>SUM(Q15:Q16)</f>
        <v>0</v>
      </c>
      <c r="R17" s="304">
        <f t="shared" ref="R17:AB17" si="2">SUM(R15:R16)</f>
        <v>0</v>
      </c>
      <c r="S17" s="304">
        <f t="shared" si="2"/>
        <v>0</v>
      </c>
      <c r="T17" s="304">
        <f t="shared" si="2"/>
        <v>0</v>
      </c>
      <c r="U17" s="304">
        <f t="shared" si="2"/>
        <v>0</v>
      </c>
      <c r="V17" s="304">
        <f t="shared" si="2"/>
        <v>0</v>
      </c>
      <c r="W17" s="304">
        <f t="shared" si="2"/>
        <v>0</v>
      </c>
      <c r="X17" s="304">
        <f t="shared" si="2"/>
        <v>0</v>
      </c>
      <c r="Y17" s="304">
        <f t="shared" si="2"/>
        <v>0</v>
      </c>
      <c r="Z17" s="304">
        <f t="shared" si="2"/>
        <v>0</v>
      </c>
      <c r="AA17" s="304">
        <f t="shared" si="2"/>
        <v>0</v>
      </c>
      <c r="AB17" s="561">
        <f t="shared" si="2"/>
        <v>27</v>
      </c>
      <c r="AC17" s="303">
        <f>SUM(AC15:AC16)</f>
        <v>16</v>
      </c>
      <c r="AD17" s="303">
        <f t="shared" ref="AD17:AZ17" si="3">SUM(AD15:AD16)</f>
        <v>9</v>
      </c>
      <c r="AE17" s="303">
        <f t="shared" si="3"/>
        <v>9</v>
      </c>
      <c r="AF17" s="303">
        <f t="shared" si="3"/>
        <v>288</v>
      </c>
      <c r="AG17" s="303">
        <f t="shared" si="3"/>
        <v>189</v>
      </c>
      <c r="AH17" s="303">
        <f t="shared" si="3"/>
        <v>66</v>
      </c>
      <c r="AI17" s="303">
        <f t="shared" si="3"/>
        <v>7</v>
      </c>
      <c r="AJ17" s="303">
        <f t="shared" si="3"/>
        <v>3</v>
      </c>
      <c r="AK17" s="303">
        <f t="shared" si="3"/>
        <v>1</v>
      </c>
      <c r="AL17" s="303">
        <f t="shared" si="3"/>
        <v>11</v>
      </c>
      <c r="AM17" s="303">
        <f t="shared" si="3"/>
        <v>54</v>
      </c>
      <c r="AN17" s="562">
        <f t="shared" si="3"/>
        <v>96</v>
      </c>
      <c r="AO17" s="303">
        <f t="shared" si="3"/>
        <v>447</v>
      </c>
      <c r="AP17" s="303">
        <f t="shared" si="3"/>
        <v>368</v>
      </c>
      <c r="AQ17" s="303">
        <f t="shared" si="3"/>
        <v>336</v>
      </c>
      <c r="AR17" s="303">
        <f t="shared" si="3"/>
        <v>110</v>
      </c>
      <c r="AS17" s="303">
        <f t="shared" si="3"/>
        <v>84</v>
      </c>
      <c r="AT17" s="303">
        <f t="shared" si="3"/>
        <v>150</v>
      </c>
      <c r="AU17" s="303">
        <f t="shared" si="3"/>
        <v>69</v>
      </c>
      <c r="AV17" s="303">
        <f t="shared" si="3"/>
        <v>18</v>
      </c>
      <c r="AW17" s="303">
        <f t="shared" si="3"/>
        <v>4</v>
      </c>
      <c r="AX17" s="303">
        <f t="shared" si="3"/>
        <v>175</v>
      </c>
      <c r="AY17" s="303">
        <f t="shared" si="3"/>
        <v>313</v>
      </c>
      <c r="AZ17" s="562">
        <f t="shared" si="3"/>
        <v>291</v>
      </c>
    </row>
    <row r="18" spans="2:52" ht="15" customHeight="1" x14ac:dyDescent="0.3">
      <c r="B18" s="483" t="s">
        <v>20</v>
      </c>
      <c r="C18" s="49">
        <v>3</v>
      </c>
      <c r="D18" s="49">
        <v>14</v>
      </c>
      <c r="F18" s="909"/>
      <c r="G18" s="910"/>
      <c r="H18" s="16" t="s">
        <v>122</v>
      </c>
      <c r="I18" s="16">
        <v>22</v>
      </c>
      <c r="J18" s="16">
        <v>449</v>
      </c>
      <c r="K18" s="504">
        <v>873</v>
      </c>
      <c r="L18" s="501"/>
      <c r="N18" s="907" t="s">
        <v>15</v>
      </c>
      <c r="O18" s="976"/>
      <c r="P18" s="305" t="s">
        <v>121</v>
      </c>
      <c r="Q18" s="306">
        <v>0</v>
      </c>
      <c r="R18" s="306">
        <v>0</v>
      </c>
      <c r="S18" s="306">
        <v>0</v>
      </c>
      <c r="T18" s="306">
        <v>0</v>
      </c>
      <c r="U18" s="306">
        <v>0</v>
      </c>
      <c r="V18" s="306">
        <v>0</v>
      </c>
      <c r="W18" s="306">
        <v>0</v>
      </c>
      <c r="X18" s="306">
        <v>0</v>
      </c>
      <c r="Y18" s="306">
        <v>0</v>
      </c>
      <c r="Z18" s="306">
        <v>0</v>
      </c>
      <c r="AA18" s="306">
        <v>0</v>
      </c>
      <c r="AB18" s="563">
        <v>4</v>
      </c>
      <c r="AC18" s="305">
        <v>35</v>
      </c>
      <c r="AD18" s="306">
        <v>19</v>
      </c>
      <c r="AE18" s="307">
        <v>36</v>
      </c>
      <c r="AF18" s="307">
        <v>35</v>
      </c>
      <c r="AG18" s="307">
        <v>27</v>
      </c>
      <c r="AH18" s="307">
        <v>66</v>
      </c>
      <c r="AI18" s="307">
        <v>6</v>
      </c>
      <c r="AJ18" s="307">
        <v>0</v>
      </c>
      <c r="AK18" s="307">
        <v>1</v>
      </c>
      <c r="AL18" s="307">
        <v>0</v>
      </c>
      <c r="AM18" s="307">
        <v>20</v>
      </c>
      <c r="AN18" s="563">
        <v>63</v>
      </c>
      <c r="AO18" s="564">
        <v>542</v>
      </c>
      <c r="AP18" s="307">
        <v>466</v>
      </c>
      <c r="AQ18" s="308">
        <v>1341</v>
      </c>
      <c r="AR18" s="309">
        <v>1773</v>
      </c>
      <c r="AS18" s="309">
        <v>772</v>
      </c>
      <c r="AT18" s="310">
        <v>523</v>
      </c>
      <c r="AU18" s="310">
        <v>265</v>
      </c>
      <c r="AV18" s="311">
        <v>38</v>
      </c>
      <c r="AW18" s="309">
        <v>29</v>
      </c>
      <c r="AX18" s="311">
        <v>155</v>
      </c>
      <c r="AY18" s="309">
        <v>114</v>
      </c>
      <c r="AZ18" s="312">
        <v>52</v>
      </c>
    </row>
    <row r="19" spans="2:52" ht="27.6" x14ac:dyDescent="0.3">
      <c r="B19" s="485" t="s">
        <v>21</v>
      </c>
      <c r="C19" s="519">
        <v>18</v>
      </c>
      <c r="D19" s="519">
        <v>28</v>
      </c>
      <c r="F19" s="911"/>
      <c r="G19" s="912"/>
      <c r="H19" s="29" t="s">
        <v>35</v>
      </c>
      <c r="I19" s="29">
        <f>SUM(I17:I18)</f>
        <v>26</v>
      </c>
      <c r="J19" s="29">
        <f>SUM(J17:J18)</f>
        <v>757</v>
      </c>
      <c r="K19" s="70">
        <f>SUM(K17:K18)</f>
        <v>6943</v>
      </c>
      <c r="L19" s="501"/>
      <c r="N19" s="909"/>
      <c r="O19" s="977"/>
      <c r="P19" s="238" t="s">
        <v>122</v>
      </c>
      <c r="Q19" s="237">
        <v>0</v>
      </c>
      <c r="R19" s="237">
        <v>0</v>
      </c>
      <c r="S19" s="237">
        <v>0</v>
      </c>
      <c r="T19" s="237">
        <v>0</v>
      </c>
      <c r="U19" s="237">
        <v>0</v>
      </c>
      <c r="V19" s="237">
        <v>0</v>
      </c>
      <c r="W19" s="237">
        <v>0</v>
      </c>
      <c r="X19" s="237">
        <v>0</v>
      </c>
      <c r="Y19" s="237">
        <v>0</v>
      </c>
      <c r="Z19" s="237">
        <v>0</v>
      </c>
      <c r="AA19" s="237">
        <v>0</v>
      </c>
      <c r="AB19" s="292">
        <v>22</v>
      </c>
      <c r="AC19" s="238">
        <v>89</v>
      </c>
      <c r="AD19" s="237">
        <v>70</v>
      </c>
      <c r="AE19" s="269">
        <v>50</v>
      </c>
      <c r="AF19" s="269">
        <v>55</v>
      </c>
      <c r="AG19" s="269">
        <v>52</v>
      </c>
      <c r="AH19" s="269">
        <v>40</v>
      </c>
      <c r="AI19" s="269">
        <v>6</v>
      </c>
      <c r="AJ19" s="269">
        <v>2</v>
      </c>
      <c r="AK19" s="269">
        <v>3</v>
      </c>
      <c r="AL19" s="269">
        <v>2</v>
      </c>
      <c r="AM19" s="269">
        <v>35</v>
      </c>
      <c r="AN19" s="292">
        <v>45</v>
      </c>
      <c r="AO19" s="291">
        <v>84</v>
      </c>
      <c r="AP19" s="269">
        <v>67</v>
      </c>
      <c r="AQ19" s="269">
        <v>131</v>
      </c>
      <c r="AR19" s="237">
        <v>153</v>
      </c>
      <c r="AS19" s="237">
        <v>49</v>
      </c>
      <c r="AT19" s="238">
        <v>42</v>
      </c>
      <c r="AU19" s="238">
        <v>28</v>
      </c>
      <c r="AV19" s="291">
        <v>6</v>
      </c>
      <c r="AW19" s="237">
        <v>12</v>
      </c>
      <c r="AX19" s="291">
        <v>142</v>
      </c>
      <c r="AY19" s="237">
        <v>92</v>
      </c>
      <c r="AZ19" s="292">
        <v>67</v>
      </c>
    </row>
    <row r="20" spans="2:52" x14ac:dyDescent="0.3">
      <c r="B20" s="549" t="s">
        <v>35</v>
      </c>
      <c r="C20" s="16">
        <f>SUM(C11:C19)</f>
        <v>318</v>
      </c>
      <c r="D20" s="16">
        <f>SUM(D11:D19)</f>
        <v>339</v>
      </c>
      <c r="F20" s="913" t="s">
        <v>16</v>
      </c>
      <c r="G20" s="914"/>
      <c r="H20" s="33" t="s">
        <v>121</v>
      </c>
      <c r="I20" s="33">
        <v>0</v>
      </c>
      <c r="J20" s="33">
        <v>107</v>
      </c>
      <c r="K20" s="71">
        <v>770</v>
      </c>
      <c r="L20" s="501"/>
      <c r="N20" s="911"/>
      <c r="O20" s="978"/>
      <c r="P20" s="313" t="s">
        <v>35</v>
      </c>
      <c r="Q20" s="314">
        <f>SUM(Q18:Q19)</f>
        <v>0</v>
      </c>
      <c r="R20" s="314">
        <f>SUM(R18:R19)</f>
        <v>0</v>
      </c>
      <c r="S20" s="314">
        <f t="shared" ref="S20:AB20" si="4">SUM(S18:S19)</f>
        <v>0</v>
      </c>
      <c r="T20" s="314">
        <f t="shared" si="4"/>
        <v>0</v>
      </c>
      <c r="U20" s="314">
        <f t="shared" si="4"/>
        <v>0</v>
      </c>
      <c r="V20" s="314">
        <f t="shared" si="4"/>
        <v>0</v>
      </c>
      <c r="W20" s="314">
        <f t="shared" si="4"/>
        <v>0</v>
      </c>
      <c r="X20" s="314">
        <f t="shared" si="4"/>
        <v>0</v>
      </c>
      <c r="Y20" s="314">
        <f t="shared" si="4"/>
        <v>0</v>
      </c>
      <c r="Z20" s="314">
        <f t="shared" si="4"/>
        <v>0</v>
      </c>
      <c r="AA20" s="314">
        <f t="shared" si="4"/>
        <v>0</v>
      </c>
      <c r="AB20" s="565">
        <f t="shared" si="4"/>
        <v>26</v>
      </c>
      <c r="AC20" s="313">
        <f>SUM(AC18:AC19)</f>
        <v>124</v>
      </c>
      <c r="AD20" s="313">
        <f t="shared" ref="AD20:AZ20" si="5">SUM(AD18:AD19)</f>
        <v>89</v>
      </c>
      <c r="AE20" s="313">
        <f>SUM(AE18:AE19)</f>
        <v>86</v>
      </c>
      <c r="AF20" s="313">
        <f t="shared" si="5"/>
        <v>90</v>
      </c>
      <c r="AG20" s="313">
        <f t="shared" si="5"/>
        <v>79</v>
      </c>
      <c r="AH20" s="313">
        <f t="shared" si="5"/>
        <v>106</v>
      </c>
      <c r="AI20" s="313">
        <f t="shared" si="5"/>
        <v>12</v>
      </c>
      <c r="AJ20" s="313">
        <f t="shared" si="5"/>
        <v>2</v>
      </c>
      <c r="AK20" s="313">
        <f t="shared" si="5"/>
        <v>4</v>
      </c>
      <c r="AL20" s="313">
        <f t="shared" si="5"/>
        <v>2</v>
      </c>
      <c r="AM20" s="313">
        <f t="shared" si="5"/>
        <v>55</v>
      </c>
      <c r="AN20" s="566">
        <f t="shared" si="5"/>
        <v>108</v>
      </c>
      <c r="AO20" s="313">
        <f t="shared" si="5"/>
        <v>626</v>
      </c>
      <c r="AP20" s="313">
        <f t="shared" si="5"/>
        <v>533</v>
      </c>
      <c r="AQ20" s="313">
        <f t="shared" si="5"/>
        <v>1472</v>
      </c>
      <c r="AR20" s="313">
        <f t="shared" si="5"/>
        <v>1926</v>
      </c>
      <c r="AS20" s="313">
        <f t="shared" si="5"/>
        <v>821</v>
      </c>
      <c r="AT20" s="313">
        <f t="shared" si="5"/>
        <v>565</v>
      </c>
      <c r="AU20" s="313">
        <f t="shared" si="5"/>
        <v>293</v>
      </c>
      <c r="AV20" s="313">
        <f t="shared" si="5"/>
        <v>44</v>
      </c>
      <c r="AW20" s="313">
        <f t="shared" si="5"/>
        <v>41</v>
      </c>
      <c r="AX20" s="313">
        <f t="shared" si="5"/>
        <v>297</v>
      </c>
      <c r="AY20" s="313">
        <f t="shared" si="5"/>
        <v>206</v>
      </c>
      <c r="AZ20" s="566">
        <f t="shared" si="5"/>
        <v>119</v>
      </c>
    </row>
    <row r="21" spans="2:52" x14ac:dyDescent="0.3">
      <c r="F21" s="915"/>
      <c r="G21" s="916"/>
      <c r="H21" s="20" t="s">
        <v>122</v>
      </c>
      <c r="I21" s="20">
        <v>5</v>
      </c>
      <c r="J21" s="20">
        <v>38</v>
      </c>
      <c r="K21" s="499">
        <v>149</v>
      </c>
      <c r="L21" s="501"/>
      <c r="N21" s="913" t="s">
        <v>16</v>
      </c>
      <c r="O21" s="979"/>
      <c r="P21" s="315" t="s">
        <v>121</v>
      </c>
      <c r="Q21" s="316">
        <v>0</v>
      </c>
      <c r="R21" s="316">
        <v>0</v>
      </c>
      <c r="S21" s="316">
        <v>0</v>
      </c>
      <c r="T21" s="316">
        <v>0</v>
      </c>
      <c r="U21" s="316">
        <v>0</v>
      </c>
      <c r="V21" s="316">
        <v>0</v>
      </c>
      <c r="W21" s="316">
        <v>0</v>
      </c>
      <c r="X21" s="316">
        <v>0</v>
      </c>
      <c r="Y21" s="316">
        <v>0</v>
      </c>
      <c r="Z21" s="316">
        <v>0</v>
      </c>
      <c r="AA21" s="316">
        <v>0</v>
      </c>
      <c r="AB21" s="567">
        <v>0</v>
      </c>
      <c r="AC21" s="315">
        <v>11</v>
      </c>
      <c r="AD21" s="316">
        <v>13</v>
      </c>
      <c r="AE21" s="317">
        <v>16</v>
      </c>
      <c r="AF21" s="317">
        <v>32</v>
      </c>
      <c r="AG21" s="317">
        <v>22</v>
      </c>
      <c r="AH21" s="317">
        <v>3</v>
      </c>
      <c r="AI21" s="317">
        <v>2</v>
      </c>
      <c r="AJ21" s="317">
        <v>1</v>
      </c>
      <c r="AK21" s="317">
        <v>1</v>
      </c>
      <c r="AL21" s="317">
        <v>1</v>
      </c>
      <c r="AM21" s="317">
        <v>5</v>
      </c>
      <c r="AN21" s="567">
        <v>0</v>
      </c>
      <c r="AO21" s="568">
        <v>101</v>
      </c>
      <c r="AP21" s="317">
        <v>113</v>
      </c>
      <c r="AQ21" s="318">
        <v>21</v>
      </c>
      <c r="AR21" s="319">
        <v>337</v>
      </c>
      <c r="AS21" s="319">
        <v>58</v>
      </c>
      <c r="AT21" s="320">
        <v>10</v>
      </c>
      <c r="AU21" s="320">
        <v>22</v>
      </c>
      <c r="AV21" s="321">
        <v>5</v>
      </c>
      <c r="AW21" s="319">
        <v>12</v>
      </c>
      <c r="AX21" s="321">
        <v>44</v>
      </c>
      <c r="AY21" s="319">
        <v>20</v>
      </c>
      <c r="AZ21" s="322">
        <v>27</v>
      </c>
    </row>
    <row r="22" spans="2:52" x14ac:dyDescent="0.3">
      <c r="F22" s="917"/>
      <c r="G22" s="918"/>
      <c r="H22" s="33" t="s">
        <v>35</v>
      </c>
      <c r="I22" s="33">
        <f>SUM(I20:I21)</f>
        <v>5</v>
      </c>
      <c r="J22" s="33">
        <f>SUM(J20:J21)</f>
        <v>145</v>
      </c>
      <c r="K22" s="71">
        <f>SUM(K20:K21)</f>
        <v>919</v>
      </c>
      <c r="L22" s="501"/>
      <c r="N22" s="915"/>
      <c r="O22" s="980"/>
      <c r="P22" s="242" t="s">
        <v>122</v>
      </c>
      <c r="Q22" s="241">
        <v>0</v>
      </c>
      <c r="R22" s="241">
        <v>0</v>
      </c>
      <c r="S22" s="241">
        <v>0</v>
      </c>
      <c r="T22" s="241">
        <v>0</v>
      </c>
      <c r="U22" s="241">
        <v>0</v>
      </c>
      <c r="V22" s="241">
        <v>0</v>
      </c>
      <c r="W22" s="241">
        <v>0</v>
      </c>
      <c r="X22" s="241">
        <v>0</v>
      </c>
      <c r="Y22" s="241">
        <v>0</v>
      </c>
      <c r="Z22" s="241">
        <v>0</v>
      </c>
      <c r="AA22" s="241">
        <v>0</v>
      </c>
      <c r="AB22" s="348">
        <v>5</v>
      </c>
      <c r="AC22" s="242">
        <v>15</v>
      </c>
      <c r="AD22" s="241">
        <v>3</v>
      </c>
      <c r="AE22" s="266">
        <v>3</v>
      </c>
      <c r="AF22" s="266">
        <v>10</v>
      </c>
      <c r="AG22" s="266">
        <v>2</v>
      </c>
      <c r="AH22" s="266">
        <v>0</v>
      </c>
      <c r="AI22" s="266">
        <v>3</v>
      </c>
      <c r="AJ22" s="266">
        <v>0</v>
      </c>
      <c r="AK22" s="266">
        <v>1</v>
      </c>
      <c r="AL22" s="266">
        <v>0</v>
      </c>
      <c r="AM22" s="266">
        <v>1</v>
      </c>
      <c r="AN22" s="348">
        <v>0</v>
      </c>
      <c r="AO22" s="267">
        <v>11</v>
      </c>
      <c r="AP22" s="266">
        <v>35</v>
      </c>
      <c r="AQ22" s="323">
        <v>12</v>
      </c>
      <c r="AR22" s="324">
        <v>49</v>
      </c>
      <c r="AS22" s="324">
        <v>8</v>
      </c>
      <c r="AT22" s="325">
        <v>0</v>
      </c>
      <c r="AU22" s="325">
        <v>0</v>
      </c>
      <c r="AV22" s="326">
        <v>2</v>
      </c>
      <c r="AW22" s="324">
        <v>8</v>
      </c>
      <c r="AX22" s="326">
        <v>15</v>
      </c>
      <c r="AY22" s="324">
        <v>4</v>
      </c>
      <c r="AZ22" s="327">
        <v>5</v>
      </c>
    </row>
    <row r="23" spans="2:52" x14ac:dyDescent="0.3">
      <c r="F23" s="919" t="s">
        <v>17</v>
      </c>
      <c r="G23" s="920"/>
      <c r="H23" s="37" t="s">
        <v>121</v>
      </c>
      <c r="I23" s="37">
        <v>0</v>
      </c>
      <c r="J23" s="37">
        <v>265</v>
      </c>
      <c r="K23" s="503">
        <v>181</v>
      </c>
      <c r="L23" s="501"/>
      <c r="N23" s="917"/>
      <c r="O23" s="981"/>
      <c r="P23" s="328" t="s">
        <v>35</v>
      </c>
      <c r="Q23" s="329">
        <f>SUM(Q21:Q22)</f>
        <v>0</v>
      </c>
      <c r="R23" s="329">
        <f t="shared" ref="R23:AB23" si="6">SUM(R21:R22)</f>
        <v>0</v>
      </c>
      <c r="S23" s="329">
        <f t="shared" si="6"/>
        <v>0</v>
      </c>
      <c r="T23" s="329">
        <f t="shared" si="6"/>
        <v>0</v>
      </c>
      <c r="U23" s="329">
        <f t="shared" si="6"/>
        <v>0</v>
      </c>
      <c r="V23" s="329">
        <f t="shared" si="6"/>
        <v>0</v>
      </c>
      <c r="W23" s="329">
        <f t="shared" si="6"/>
        <v>0</v>
      </c>
      <c r="X23" s="329">
        <f t="shared" si="6"/>
        <v>0</v>
      </c>
      <c r="Y23" s="329">
        <f t="shared" si="6"/>
        <v>0</v>
      </c>
      <c r="Z23" s="329">
        <f t="shared" si="6"/>
        <v>0</v>
      </c>
      <c r="AA23" s="329">
        <f t="shared" si="6"/>
        <v>0</v>
      </c>
      <c r="AB23" s="569">
        <f t="shared" si="6"/>
        <v>5</v>
      </c>
      <c r="AC23" s="328">
        <f>SUM(AC21:AC22)</f>
        <v>26</v>
      </c>
      <c r="AD23" s="328">
        <f t="shared" ref="AD23:AZ23" si="7">SUM(AD21:AD22)</f>
        <v>16</v>
      </c>
      <c r="AE23" s="328">
        <f t="shared" si="7"/>
        <v>19</v>
      </c>
      <c r="AF23" s="328">
        <f t="shared" si="7"/>
        <v>42</v>
      </c>
      <c r="AG23" s="328">
        <f t="shared" si="7"/>
        <v>24</v>
      </c>
      <c r="AH23" s="328">
        <f t="shared" si="7"/>
        <v>3</v>
      </c>
      <c r="AI23" s="328">
        <f t="shared" si="7"/>
        <v>5</v>
      </c>
      <c r="AJ23" s="328">
        <f t="shared" si="7"/>
        <v>1</v>
      </c>
      <c r="AK23" s="328">
        <f t="shared" si="7"/>
        <v>2</v>
      </c>
      <c r="AL23" s="328">
        <f t="shared" si="7"/>
        <v>1</v>
      </c>
      <c r="AM23" s="328">
        <f t="shared" si="7"/>
        <v>6</v>
      </c>
      <c r="AN23" s="570">
        <f t="shared" si="7"/>
        <v>0</v>
      </c>
      <c r="AO23" s="328">
        <f t="shared" si="7"/>
        <v>112</v>
      </c>
      <c r="AP23" s="328">
        <f t="shared" si="7"/>
        <v>148</v>
      </c>
      <c r="AQ23" s="328">
        <f t="shared" si="7"/>
        <v>33</v>
      </c>
      <c r="AR23" s="328">
        <f t="shared" si="7"/>
        <v>386</v>
      </c>
      <c r="AS23" s="328">
        <f t="shared" si="7"/>
        <v>66</v>
      </c>
      <c r="AT23" s="328">
        <f t="shared" si="7"/>
        <v>10</v>
      </c>
      <c r="AU23" s="328">
        <f t="shared" si="7"/>
        <v>22</v>
      </c>
      <c r="AV23" s="328">
        <f t="shared" si="7"/>
        <v>7</v>
      </c>
      <c r="AW23" s="328">
        <f t="shared" si="7"/>
        <v>20</v>
      </c>
      <c r="AX23" s="328">
        <f t="shared" si="7"/>
        <v>59</v>
      </c>
      <c r="AY23" s="328">
        <f t="shared" si="7"/>
        <v>24</v>
      </c>
      <c r="AZ23" s="570">
        <f t="shared" si="7"/>
        <v>32</v>
      </c>
    </row>
    <row r="24" spans="2:52" ht="15" customHeight="1" x14ac:dyDescent="0.3">
      <c r="B24" s="3"/>
      <c r="C24" s="472" t="s">
        <v>238</v>
      </c>
      <c r="F24" s="921"/>
      <c r="G24" s="922"/>
      <c r="H24" s="16" t="s">
        <v>122</v>
      </c>
      <c r="I24" s="16">
        <v>0</v>
      </c>
      <c r="J24" s="16">
        <v>534</v>
      </c>
      <c r="K24" s="504">
        <v>256</v>
      </c>
      <c r="L24" s="501"/>
      <c r="N24" s="919" t="s">
        <v>17</v>
      </c>
      <c r="O24" s="982"/>
      <c r="P24" s="330" t="s">
        <v>121</v>
      </c>
      <c r="Q24" s="331">
        <v>0</v>
      </c>
      <c r="R24" s="331">
        <v>0</v>
      </c>
      <c r="S24" s="331">
        <v>0</v>
      </c>
      <c r="T24" s="331">
        <v>0</v>
      </c>
      <c r="U24" s="331">
        <v>0</v>
      </c>
      <c r="V24" s="331">
        <v>0</v>
      </c>
      <c r="W24" s="331">
        <v>0</v>
      </c>
      <c r="X24" s="331">
        <v>0</v>
      </c>
      <c r="Y24" s="331">
        <v>0</v>
      </c>
      <c r="Z24" s="331">
        <v>0</v>
      </c>
      <c r="AA24" s="331">
        <v>0</v>
      </c>
      <c r="AB24" s="571">
        <v>0</v>
      </c>
      <c r="AC24" s="330">
        <v>21</v>
      </c>
      <c r="AD24" s="331">
        <v>3</v>
      </c>
      <c r="AE24" s="332">
        <v>4</v>
      </c>
      <c r="AF24" s="332">
        <v>67</v>
      </c>
      <c r="AG24" s="332">
        <v>25</v>
      </c>
      <c r="AH24" s="332">
        <v>31</v>
      </c>
      <c r="AI24" s="332">
        <v>17</v>
      </c>
      <c r="AJ24" s="332">
        <v>5</v>
      </c>
      <c r="AK24" s="332">
        <v>8</v>
      </c>
      <c r="AL24" s="332">
        <v>3</v>
      </c>
      <c r="AM24" s="332">
        <v>52</v>
      </c>
      <c r="AN24" s="571">
        <v>29</v>
      </c>
      <c r="AO24" s="572">
        <v>50</v>
      </c>
      <c r="AP24" s="332">
        <v>35</v>
      </c>
      <c r="AQ24" s="333">
        <v>41</v>
      </c>
      <c r="AR24" s="334">
        <v>2</v>
      </c>
      <c r="AS24" s="334">
        <v>2</v>
      </c>
      <c r="AT24" s="335">
        <v>6</v>
      </c>
      <c r="AU24" s="335">
        <v>4</v>
      </c>
      <c r="AV24" s="336">
        <v>1</v>
      </c>
      <c r="AW24" s="334">
        <v>11</v>
      </c>
      <c r="AX24" s="336">
        <v>2</v>
      </c>
      <c r="AY24" s="334">
        <v>15</v>
      </c>
      <c r="AZ24" s="337">
        <v>12</v>
      </c>
    </row>
    <row r="25" spans="2:52" x14ac:dyDescent="0.3">
      <c r="B25" s="451" t="s">
        <v>222</v>
      </c>
      <c r="C25" s="473">
        <v>133</v>
      </c>
      <c r="F25" s="923"/>
      <c r="G25" s="924"/>
      <c r="H25" s="37" t="s">
        <v>35</v>
      </c>
      <c r="I25" s="37">
        <f>SUM(I23:I24)</f>
        <v>0</v>
      </c>
      <c r="J25" s="37">
        <f>SUM(J23:J24)</f>
        <v>799</v>
      </c>
      <c r="K25" s="503">
        <f>SUM(K23:K24)</f>
        <v>437</v>
      </c>
      <c r="L25" s="501"/>
      <c r="N25" s="921"/>
      <c r="O25" s="983"/>
      <c r="P25" s="238" t="s">
        <v>122</v>
      </c>
      <c r="Q25" s="237">
        <v>0</v>
      </c>
      <c r="R25" s="237">
        <v>0</v>
      </c>
      <c r="S25" s="237">
        <v>0</v>
      </c>
      <c r="T25" s="237">
        <v>0</v>
      </c>
      <c r="U25" s="237">
        <v>0</v>
      </c>
      <c r="V25" s="237">
        <v>0</v>
      </c>
      <c r="W25" s="237">
        <v>0</v>
      </c>
      <c r="X25" s="237">
        <v>0</v>
      </c>
      <c r="Y25" s="237">
        <v>0</v>
      </c>
      <c r="Z25" s="237">
        <v>0</v>
      </c>
      <c r="AA25" s="237">
        <v>0</v>
      </c>
      <c r="AB25" s="292">
        <v>0</v>
      </c>
      <c r="AC25" s="238">
        <v>116</v>
      </c>
      <c r="AD25" s="237">
        <v>27</v>
      </c>
      <c r="AE25" s="269">
        <v>48</v>
      </c>
      <c r="AF25" s="269">
        <v>159</v>
      </c>
      <c r="AG25" s="269">
        <v>74</v>
      </c>
      <c r="AH25" s="269">
        <v>33</v>
      </c>
      <c r="AI25" s="269">
        <v>20</v>
      </c>
      <c r="AJ25" s="269">
        <v>11</v>
      </c>
      <c r="AK25" s="269">
        <v>6</v>
      </c>
      <c r="AL25" s="269">
        <v>6</v>
      </c>
      <c r="AM25" s="269">
        <v>28</v>
      </c>
      <c r="AN25" s="292">
        <v>6</v>
      </c>
      <c r="AO25" s="291">
        <v>89</v>
      </c>
      <c r="AP25" s="269">
        <v>36</v>
      </c>
      <c r="AQ25" s="269">
        <v>13</v>
      </c>
      <c r="AR25" s="237">
        <v>29</v>
      </c>
      <c r="AS25" s="237">
        <v>10</v>
      </c>
      <c r="AT25" s="238">
        <v>4</v>
      </c>
      <c r="AU25" s="238">
        <v>4</v>
      </c>
      <c r="AV25" s="291">
        <v>1</v>
      </c>
      <c r="AW25" s="237">
        <v>2</v>
      </c>
      <c r="AX25" s="291">
        <v>44</v>
      </c>
      <c r="AY25" s="237">
        <v>11</v>
      </c>
      <c r="AZ25" s="292">
        <v>13</v>
      </c>
    </row>
    <row r="26" spans="2:52" x14ac:dyDescent="0.3">
      <c r="B26" s="3" t="s">
        <v>239</v>
      </c>
      <c r="C26" s="14">
        <v>28</v>
      </c>
      <c r="F26" s="925" t="s">
        <v>18</v>
      </c>
      <c r="G26" s="926"/>
      <c r="H26" s="41" t="s">
        <v>121</v>
      </c>
      <c r="I26" s="41">
        <v>0</v>
      </c>
      <c r="J26" s="41">
        <v>410</v>
      </c>
      <c r="K26" s="72">
        <v>453</v>
      </c>
      <c r="L26" s="501"/>
      <c r="N26" s="923"/>
      <c r="O26" s="984"/>
      <c r="P26" s="338" t="s">
        <v>35</v>
      </c>
      <c r="Q26" s="339">
        <f>SUM(Q24:Q25)</f>
        <v>0</v>
      </c>
      <c r="R26" s="339">
        <f t="shared" ref="R26:AB26" si="8">SUM(R24:R25)</f>
        <v>0</v>
      </c>
      <c r="S26" s="339">
        <f t="shared" si="8"/>
        <v>0</v>
      </c>
      <c r="T26" s="339">
        <f t="shared" si="8"/>
        <v>0</v>
      </c>
      <c r="U26" s="339">
        <f t="shared" si="8"/>
        <v>0</v>
      </c>
      <c r="V26" s="339">
        <f t="shared" si="8"/>
        <v>0</v>
      </c>
      <c r="W26" s="339">
        <f t="shared" si="8"/>
        <v>0</v>
      </c>
      <c r="X26" s="339">
        <f t="shared" si="8"/>
        <v>0</v>
      </c>
      <c r="Y26" s="339">
        <f t="shared" si="8"/>
        <v>0</v>
      </c>
      <c r="Z26" s="339">
        <f t="shared" si="8"/>
        <v>0</v>
      </c>
      <c r="AA26" s="339">
        <f t="shared" si="8"/>
        <v>0</v>
      </c>
      <c r="AB26" s="573">
        <f t="shared" si="8"/>
        <v>0</v>
      </c>
      <c r="AC26" s="338">
        <f>SUM(AC24:AC25)</f>
        <v>137</v>
      </c>
      <c r="AD26" s="338">
        <f t="shared" ref="AD26:AZ26" si="9">SUM(AD24:AD25)</f>
        <v>30</v>
      </c>
      <c r="AE26" s="338">
        <f t="shared" si="9"/>
        <v>52</v>
      </c>
      <c r="AF26" s="338">
        <f t="shared" si="9"/>
        <v>226</v>
      </c>
      <c r="AG26" s="338">
        <f t="shared" si="9"/>
        <v>99</v>
      </c>
      <c r="AH26" s="338">
        <f t="shared" si="9"/>
        <v>64</v>
      </c>
      <c r="AI26" s="338">
        <f t="shared" si="9"/>
        <v>37</v>
      </c>
      <c r="AJ26" s="338">
        <f t="shared" si="9"/>
        <v>16</v>
      </c>
      <c r="AK26" s="338">
        <f t="shared" si="9"/>
        <v>14</v>
      </c>
      <c r="AL26" s="338">
        <f t="shared" si="9"/>
        <v>9</v>
      </c>
      <c r="AM26" s="338">
        <f t="shared" si="9"/>
        <v>80</v>
      </c>
      <c r="AN26" s="574">
        <f t="shared" si="9"/>
        <v>35</v>
      </c>
      <c r="AO26" s="338">
        <f t="shared" si="9"/>
        <v>139</v>
      </c>
      <c r="AP26" s="338">
        <f t="shared" si="9"/>
        <v>71</v>
      </c>
      <c r="AQ26" s="338">
        <f t="shared" si="9"/>
        <v>54</v>
      </c>
      <c r="AR26" s="338">
        <f t="shared" si="9"/>
        <v>31</v>
      </c>
      <c r="AS26" s="338">
        <f t="shared" si="9"/>
        <v>12</v>
      </c>
      <c r="AT26" s="338">
        <f t="shared" si="9"/>
        <v>10</v>
      </c>
      <c r="AU26" s="338">
        <f t="shared" si="9"/>
        <v>8</v>
      </c>
      <c r="AV26" s="338">
        <f t="shared" si="9"/>
        <v>2</v>
      </c>
      <c r="AW26" s="338">
        <f t="shared" si="9"/>
        <v>13</v>
      </c>
      <c r="AX26" s="338">
        <f t="shared" si="9"/>
        <v>46</v>
      </c>
      <c r="AY26" s="338">
        <f t="shared" si="9"/>
        <v>26</v>
      </c>
      <c r="AZ26" s="574">
        <f t="shared" si="9"/>
        <v>25</v>
      </c>
    </row>
    <row r="27" spans="2:52" ht="15" customHeight="1" x14ac:dyDescent="0.3">
      <c r="B27" s="451" t="s">
        <v>240</v>
      </c>
      <c r="C27" s="452">
        <v>50</v>
      </c>
      <c r="F27" s="927"/>
      <c r="G27" s="928"/>
      <c r="H27" s="16" t="s">
        <v>122</v>
      </c>
      <c r="I27" s="16">
        <v>0</v>
      </c>
      <c r="J27" s="16">
        <v>386</v>
      </c>
      <c r="K27" s="504">
        <v>277</v>
      </c>
      <c r="L27" s="501"/>
      <c r="N27" s="925" t="s">
        <v>18</v>
      </c>
      <c r="O27" s="959"/>
      <c r="P27" s="340" t="s">
        <v>121</v>
      </c>
      <c r="Q27" s="341">
        <v>0</v>
      </c>
      <c r="R27" s="341">
        <v>0</v>
      </c>
      <c r="S27" s="341">
        <v>0</v>
      </c>
      <c r="T27" s="341">
        <v>0</v>
      </c>
      <c r="U27" s="341">
        <v>0</v>
      </c>
      <c r="V27" s="341">
        <v>0</v>
      </c>
      <c r="W27" s="341">
        <v>0</v>
      </c>
      <c r="X27" s="341">
        <v>0</v>
      </c>
      <c r="Y27" s="341">
        <v>0</v>
      </c>
      <c r="Z27" s="341">
        <v>0</v>
      </c>
      <c r="AA27" s="341">
        <v>0</v>
      </c>
      <c r="AB27" s="575">
        <v>0</v>
      </c>
      <c r="AC27" s="340">
        <v>42</v>
      </c>
      <c r="AD27" s="341">
        <v>13</v>
      </c>
      <c r="AE27" s="342">
        <v>71</v>
      </c>
      <c r="AF27" s="342">
        <v>110</v>
      </c>
      <c r="AG27" s="342">
        <v>64</v>
      </c>
      <c r="AH27" s="342">
        <v>52</v>
      </c>
      <c r="AI27" s="342">
        <v>5</v>
      </c>
      <c r="AJ27" s="342">
        <v>3</v>
      </c>
      <c r="AK27" s="342">
        <v>2</v>
      </c>
      <c r="AL27" s="342">
        <v>1</v>
      </c>
      <c r="AM27" s="342">
        <v>40</v>
      </c>
      <c r="AN27" s="575">
        <v>7</v>
      </c>
      <c r="AO27" s="576">
        <v>20</v>
      </c>
      <c r="AP27" s="342">
        <v>173</v>
      </c>
      <c r="AQ27" s="343">
        <v>109</v>
      </c>
      <c r="AR27" s="344">
        <v>46</v>
      </c>
      <c r="AS27" s="344">
        <v>45</v>
      </c>
      <c r="AT27" s="345">
        <v>9</v>
      </c>
      <c r="AU27" s="345">
        <v>11</v>
      </c>
      <c r="AV27" s="346">
        <v>1</v>
      </c>
      <c r="AW27" s="344">
        <v>3</v>
      </c>
      <c r="AX27" s="346">
        <v>12</v>
      </c>
      <c r="AY27" s="344">
        <v>21</v>
      </c>
      <c r="AZ27" s="347">
        <v>3</v>
      </c>
    </row>
    <row r="28" spans="2:52" x14ac:dyDescent="0.3">
      <c r="B28" s="1" t="s">
        <v>241</v>
      </c>
      <c r="C28" s="14">
        <v>148</v>
      </c>
      <c r="F28" s="929"/>
      <c r="G28" s="930"/>
      <c r="H28" s="41" t="s">
        <v>35</v>
      </c>
      <c r="I28" s="41">
        <f>SUM(I26:I27)</f>
        <v>0</v>
      </c>
      <c r="J28" s="41">
        <f>SUM(J26:J27)</f>
        <v>796</v>
      </c>
      <c r="K28" s="72">
        <f>SUM(K26:K27)</f>
        <v>730</v>
      </c>
      <c r="L28" s="501"/>
      <c r="N28" s="927"/>
      <c r="O28" s="960"/>
      <c r="P28" s="238" t="s">
        <v>122</v>
      </c>
      <c r="Q28" s="237">
        <v>0</v>
      </c>
      <c r="R28" s="237">
        <v>0</v>
      </c>
      <c r="S28" s="237">
        <v>0</v>
      </c>
      <c r="T28" s="237">
        <v>0</v>
      </c>
      <c r="U28" s="237">
        <v>0</v>
      </c>
      <c r="V28" s="237">
        <v>0</v>
      </c>
      <c r="W28" s="237">
        <v>0</v>
      </c>
      <c r="X28" s="237">
        <v>0</v>
      </c>
      <c r="Y28" s="237">
        <v>0</v>
      </c>
      <c r="Z28" s="237">
        <v>0</v>
      </c>
      <c r="AA28" s="237">
        <v>0</v>
      </c>
      <c r="AB28" s="292">
        <v>0</v>
      </c>
      <c r="AC28" s="238">
        <v>148</v>
      </c>
      <c r="AD28" s="237">
        <v>38</v>
      </c>
      <c r="AE28" s="269">
        <v>78</v>
      </c>
      <c r="AF28" s="269">
        <v>52</v>
      </c>
      <c r="AG28" s="269">
        <v>14</v>
      </c>
      <c r="AH28" s="269">
        <v>9</v>
      </c>
      <c r="AI28" s="269">
        <v>3</v>
      </c>
      <c r="AJ28" s="269">
        <v>1</v>
      </c>
      <c r="AK28" s="269">
        <v>0</v>
      </c>
      <c r="AL28" s="269">
        <v>1</v>
      </c>
      <c r="AM28" s="269">
        <v>37</v>
      </c>
      <c r="AN28" s="292">
        <v>5</v>
      </c>
      <c r="AO28" s="267">
        <v>36</v>
      </c>
      <c r="AP28" s="266">
        <v>52</v>
      </c>
      <c r="AQ28" s="266">
        <v>11</v>
      </c>
      <c r="AR28" s="241">
        <v>17</v>
      </c>
      <c r="AS28" s="241">
        <v>5</v>
      </c>
      <c r="AT28" s="242">
        <v>6</v>
      </c>
      <c r="AU28" s="242">
        <v>5</v>
      </c>
      <c r="AV28" s="267">
        <v>0</v>
      </c>
      <c r="AW28" s="241">
        <v>5</v>
      </c>
      <c r="AX28" s="267">
        <v>98</v>
      </c>
      <c r="AY28" s="241">
        <v>37</v>
      </c>
      <c r="AZ28" s="348">
        <v>5</v>
      </c>
    </row>
    <row r="29" spans="2:52" x14ac:dyDescent="0.3">
      <c r="B29" s="451" t="s">
        <v>242</v>
      </c>
      <c r="C29" s="452">
        <v>32</v>
      </c>
      <c r="F29" s="931" t="s">
        <v>19</v>
      </c>
      <c r="G29" s="932"/>
      <c r="H29" s="45" t="s">
        <v>121</v>
      </c>
      <c r="I29" s="45">
        <v>3</v>
      </c>
      <c r="J29" s="45">
        <v>269</v>
      </c>
      <c r="K29" s="73">
        <v>525</v>
      </c>
      <c r="L29" s="501"/>
      <c r="N29" s="929"/>
      <c r="O29" s="961"/>
      <c r="P29" s="349" t="s">
        <v>35</v>
      </c>
      <c r="Q29" s="350">
        <f>SUM(Q27:Q28)</f>
        <v>0</v>
      </c>
      <c r="R29" s="350">
        <f t="shared" ref="R29:AB29" si="10">SUM(R27:R28)</f>
        <v>0</v>
      </c>
      <c r="S29" s="350">
        <f t="shared" si="10"/>
        <v>0</v>
      </c>
      <c r="T29" s="350">
        <f t="shared" si="10"/>
        <v>0</v>
      </c>
      <c r="U29" s="350">
        <f t="shared" si="10"/>
        <v>0</v>
      </c>
      <c r="V29" s="350">
        <f t="shared" si="10"/>
        <v>0</v>
      </c>
      <c r="W29" s="350">
        <f t="shared" si="10"/>
        <v>0</v>
      </c>
      <c r="X29" s="350">
        <f t="shared" si="10"/>
        <v>0</v>
      </c>
      <c r="Y29" s="350">
        <f t="shared" si="10"/>
        <v>0</v>
      </c>
      <c r="Z29" s="350">
        <f t="shared" si="10"/>
        <v>0</v>
      </c>
      <c r="AA29" s="350">
        <f t="shared" si="10"/>
        <v>0</v>
      </c>
      <c r="AB29" s="577">
        <f t="shared" si="10"/>
        <v>0</v>
      </c>
      <c r="AC29" s="349">
        <f>SUM(AC27:AC28)</f>
        <v>190</v>
      </c>
      <c r="AD29" s="349">
        <f t="shared" ref="AD29:AZ29" si="11">SUM(AD27:AD28)</f>
        <v>51</v>
      </c>
      <c r="AE29" s="349">
        <f t="shared" si="11"/>
        <v>149</v>
      </c>
      <c r="AF29" s="349">
        <f t="shared" si="11"/>
        <v>162</v>
      </c>
      <c r="AG29" s="349">
        <f t="shared" si="11"/>
        <v>78</v>
      </c>
      <c r="AH29" s="349">
        <f t="shared" si="11"/>
        <v>61</v>
      </c>
      <c r="AI29" s="349">
        <f t="shared" si="11"/>
        <v>8</v>
      </c>
      <c r="AJ29" s="349">
        <f t="shared" si="11"/>
        <v>4</v>
      </c>
      <c r="AK29" s="349">
        <f t="shared" si="11"/>
        <v>2</v>
      </c>
      <c r="AL29" s="349">
        <f t="shared" si="11"/>
        <v>2</v>
      </c>
      <c r="AM29" s="349">
        <f t="shared" si="11"/>
        <v>77</v>
      </c>
      <c r="AN29" s="578">
        <f t="shared" si="11"/>
        <v>12</v>
      </c>
      <c r="AO29" s="349">
        <f t="shared" si="11"/>
        <v>56</v>
      </c>
      <c r="AP29" s="349">
        <f t="shared" si="11"/>
        <v>225</v>
      </c>
      <c r="AQ29" s="349">
        <f t="shared" si="11"/>
        <v>120</v>
      </c>
      <c r="AR29" s="349">
        <f t="shared" si="11"/>
        <v>63</v>
      </c>
      <c r="AS29" s="349">
        <f t="shared" si="11"/>
        <v>50</v>
      </c>
      <c r="AT29" s="349">
        <f t="shared" si="11"/>
        <v>15</v>
      </c>
      <c r="AU29" s="349">
        <f t="shared" si="11"/>
        <v>16</v>
      </c>
      <c r="AV29" s="349">
        <f t="shared" si="11"/>
        <v>1</v>
      </c>
      <c r="AW29" s="349">
        <f t="shared" si="11"/>
        <v>8</v>
      </c>
      <c r="AX29" s="349">
        <f t="shared" si="11"/>
        <v>110</v>
      </c>
      <c r="AY29" s="349">
        <f t="shared" si="11"/>
        <v>58</v>
      </c>
      <c r="AZ29" s="578">
        <f t="shared" si="11"/>
        <v>8</v>
      </c>
    </row>
    <row r="30" spans="2:52" ht="15" customHeight="1" x14ac:dyDescent="0.3">
      <c r="B30" s="262" t="s">
        <v>244</v>
      </c>
      <c r="F30" s="933"/>
      <c r="G30" s="934"/>
      <c r="H30" s="16" t="s">
        <v>122</v>
      </c>
      <c r="I30" s="16">
        <v>18</v>
      </c>
      <c r="J30" s="16">
        <v>255</v>
      </c>
      <c r="K30" s="504">
        <v>538</v>
      </c>
      <c r="L30" s="501"/>
      <c r="N30" s="931" t="s">
        <v>19</v>
      </c>
      <c r="O30" s="962"/>
      <c r="P30" s="240" t="s">
        <v>121</v>
      </c>
      <c r="Q30" s="239">
        <v>0</v>
      </c>
      <c r="R30" s="239">
        <v>0</v>
      </c>
      <c r="S30" s="239">
        <v>0</v>
      </c>
      <c r="T30" s="239">
        <v>0</v>
      </c>
      <c r="U30" s="239">
        <v>0</v>
      </c>
      <c r="V30" s="239">
        <v>0</v>
      </c>
      <c r="W30" s="239">
        <v>0</v>
      </c>
      <c r="X30" s="239">
        <v>0</v>
      </c>
      <c r="Y30" s="239">
        <v>0</v>
      </c>
      <c r="Z30" s="239">
        <v>0</v>
      </c>
      <c r="AA30" s="239">
        <v>0</v>
      </c>
      <c r="AB30" s="579">
        <v>3</v>
      </c>
      <c r="AC30" s="240">
        <v>17</v>
      </c>
      <c r="AD30" s="239">
        <v>24</v>
      </c>
      <c r="AE30" s="351">
        <v>86</v>
      </c>
      <c r="AF30" s="351">
        <v>40</v>
      </c>
      <c r="AG30" s="351">
        <v>42</v>
      </c>
      <c r="AH30" s="351">
        <v>19</v>
      </c>
      <c r="AI30" s="351">
        <v>3</v>
      </c>
      <c r="AJ30" s="351">
        <v>1</v>
      </c>
      <c r="AK30" s="351">
        <v>0</v>
      </c>
      <c r="AL30" s="351">
        <v>6</v>
      </c>
      <c r="AM30" s="351">
        <v>18</v>
      </c>
      <c r="AN30" s="579">
        <v>13</v>
      </c>
      <c r="AO30" s="580">
        <v>137</v>
      </c>
      <c r="AP30" s="351">
        <v>95</v>
      </c>
      <c r="AQ30" s="352">
        <v>91</v>
      </c>
      <c r="AR30" s="353">
        <v>74</v>
      </c>
      <c r="AS30" s="353">
        <v>52</v>
      </c>
      <c r="AT30" s="354">
        <v>3</v>
      </c>
      <c r="AU30" s="354">
        <v>5</v>
      </c>
      <c r="AV30" s="355">
        <v>0</v>
      </c>
      <c r="AW30" s="353">
        <v>0</v>
      </c>
      <c r="AX30" s="355">
        <v>10</v>
      </c>
      <c r="AY30" s="353">
        <v>50</v>
      </c>
      <c r="AZ30" s="356">
        <v>8</v>
      </c>
    </row>
    <row r="31" spans="2:52" x14ac:dyDescent="0.3">
      <c r="F31" s="935"/>
      <c r="G31" s="936"/>
      <c r="H31" s="45" t="s">
        <v>35</v>
      </c>
      <c r="I31" s="45">
        <f>SUM(I29:I30)</f>
        <v>21</v>
      </c>
      <c r="J31" s="45">
        <f>SUM(J29:J30)</f>
        <v>524</v>
      </c>
      <c r="K31" s="73">
        <f>SUM(K29:K30)</f>
        <v>1063</v>
      </c>
      <c r="L31" s="501"/>
      <c r="N31" s="933"/>
      <c r="O31" s="963"/>
      <c r="P31" s="238" t="s">
        <v>122</v>
      </c>
      <c r="Q31" s="237">
        <v>0</v>
      </c>
      <c r="R31" s="237">
        <v>0</v>
      </c>
      <c r="S31" s="237">
        <v>0</v>
      </c>
      <c r="T31" s="237">
        <v>0</v>
      </c>
      <c r="U31" s="237">
        <v>0</v>
      </c>
      <c r="V31" s="237">
        <v>0</v>
      </c>
      <c r="W31" s="237">
        <v>0</v>
      </c>
      <c r="X31" s="237">
        <v>0</v>
      </c>
      <c r="Y31" s="237">
        <v>0</v>
      </c>
      <c r="Z31" s="237">
        <v>0</v>
      </c>
      <c r="AA31" s="237">
        <v>0</v>
      </c>
      <c r="AB31" s="292">
        <v>18</v>
      </c>
      <c r="AC31" s="238">
        <v>52</v>
      </c>
      <c r="AD31" s="237">
        <v>10</v>
      </c>
      <c r="AE31" s="269">
        <v>57</v>
      </c>
      <c r="AF31" s="269">
        <v>36</v>
      </c>
      <c r="AG31" s="269">
        <v>32</v>
      </c>
      <c r="AH31" s="269">
        <v>21</v>
      </c>
      <c r="AI31" s="269">
        <v>7</v>
      </c>
      <c r="AJ31" s="269">
        <v>0</v>
      </c>
      <c r="AK31" s="269">
        <v>1</v>
      </c>
      <c r="AL31" s="269">
        <v>1</v>
      </c>
      <c r="AM31" s="269">
        <v>16</v>
      </c>
      <c r="AN31" s="292">
        <v>22</v>
      </c>
      <c r="AO31" s="291">
        <v>92</v>
      </c>
      <c r="AP31" s="269">
        <v>93</v>
      </c>
      <c r="AQ31" s="269">
        <v>77</v>
      </c>
      <c r="AR31" s="237">
        <v>62</v>
      </c>
      <c r="AS31" s="237">
        <v>39</v>
      </c>
      <c r="AT31" s="238">
        <v>0</v>
      </c>
      <c r="AU31" s="238">
        <v>4</v>
      </c>
      <c r="AV31" s="291">
        <v>6</v>
      </c>
      <c r="AW31" s="237">
        <v>13</v>
      </c>
      <c r="AX31" s="291">
        <v>86</v>
      </c>
      <c r="AY31" s="237">
        <v>42</v>
      </c>
      <c r="AZ31" s="292">
        <v>24</v>
      </c>
    </row>
    <row r="32" spans="2:52" x14ac:dyDescent="0.3">
      <c r="F32" s="901" t="s">
        <v>20</v>
      </c>
      <c r="G32" s="902"/>
      <c r="H32" s="49" t="s">
        <v>121</v>
      </c>
      <c r="I32" s="49">
        <v>1</v>
      </c>
      <c r="J32" s="49">
        <v>71</v>
      </c>
      <c r="K32" s="74">
        <v>683</v>
      </c>
      <c r="L32" s="501"/>
      <c r="N32" s="935"/>
      <c r="O32" s="964"/>
      <c r="P32" s="357" t="s">
        <v>35</v>
      </c>
      <c r="Q32" s="358">
        <f>SUM(Q30:Q31)</f>
        <v>0</v>
      </c>
      <c r="R32" s="358">
        <f t="shared" ref="R32:AB32" si="12">SUM(R30:R31)</f>
        <v>0</v>
      </c>
      <c r="S32" s="358">
        <f t="shared" si="12"/>
        <v>0</v>
      </c>
      <c r="T32" s="358">
        <f t="shared" si="12"/>
        <v>0</v>
      </c>
      <c r="U32" s="358">
        <f t="shared" si="12"/>
        <v>0</v>
      </c>
      <c r="V32" s="358">
        <f t="shared" si="12"/>
        <v>0</v>
      </c>
      <c r="W32" s="358">
        <f t="shared" si="12"/>
        <v>0</v>
      </c>
      <c r="X32" s="358">
        <f t="shared" si="12"/>
        <v>0</v>
      </c>
      <c r="Y32" s="358">
        <f t="shared" si="12"/>
        <v>0</v>
      </c>
      <c r="Z32" s="358">
        <f t="shared" si="12"/>
        <v>0</v>
      </c>
      <c r="AA32" s="358">
        <f t="shared" si="12"/>
        <v>0</v>
      </c>
      <c r="AB32" s="581">
        <f t="shared" si="12"/>
        <v>21</v>
      </c>
      <c r="AC32" s="357">
        <f>SUM(AC30:AC31)</f>
        <v>69</v>
      </c>
      <c r="AD32" s="357">
        <f t="shared" ref="AD32:AZ32" si="13">SUM(AD30:AD31)</f>
        <v>34</v>
      </c>
      <c r="AE32" s="357">
        <f t="shared" si="13"/>
        <v>143</v>
      </c>
      <c r="AF32" s="357">
        <f t="shared" si="13"/>
        <v>76</v>
      </c>
      <c r="AG32" s="357">
        <f t="shared" si="13"/>
        <v>74</v>
      </c>
      <c r="AH32" s="357">
        <f t="shared" si="13"/>
        <v>40</v>
      </c>
      <c r="AI32" s="357">
        <f t="shared" si="13"/>
        <v>10</v>
      </c>
      <c r="AJ32" s="357">
        <f t="shared" si="13"/>
        <v>1</v>
      </c>
      <c r="AK32" s="357">
        <f t="shared" si="13"/>
        <v>1</v>
      </c>
      <c r="AL32" s="357">
        <f t="shared" si="13"/>
        <v>7</v>
      </c>
      <c r="AM32" s="357">
        <f t="shared" si="13"/>
        <v>34</v>
      </c>
      <c r="AN32" s="582">
        <f t="shared" si="13"/>
        <v>35</v>
      </c>
      <c r="AO32" s="357">
        <f t="shared" si="13"/>
        <v>229</v>
      </c>
      <c r="AP32" s="357">
        <f t="shared" si="13"/>
        <v>188</v>
      </c>
      <c r="AQ32" s="357">
        <f t="shared" si="13"/>
        <v>168</v>
      </c>
      <c r="AR32" s="357">
        <f t="shared" si="13"/>
        <v>136</v>
      </c>
      <c r="AS32" s="357">
        <f t="shared" si="13"/>
        <v>91</v>
      </c>
      <c r="AT32" s="357">
        <f t="shared" si="13"/>
        <v>3</v>
      </c>
      <c r="AU32" s="357">
        <f t="shared" si="13"/>
        <v>9</v>
      </c>
      <c r="AV32" s="357">
        <f t="shared" si="13"/>
        <v>6</v>
      </c>
      <c r="AW32" s="357">
        <f t="shared" si="13"/>
        <v>13</v>
      </c>
      <c r="AX32" s="357">
        <f t="shared" si="13"/>
        <v>96</v>
      </c>
      <c r="AY32" s="357">
        <f t="shared" si="13"/>
        <v>92</v>
      </c>
      <c r="AZ32" s="582">
        <f t="shared" si="13"/>
        <v>32</v>
      </c>
    </row>
    <row r="33" spans="1:71" x14ac:dyDescent="0.3">
      <c r="F33" s="903"/>
      <c r="G33" s="904"/>
      <c r="H33" s="20" t="s">
        <v>122</v>
      </c>
      <c r="I33" s="20">
        <v>11</v>
      </c>
      <c r="J33" s="20">
        <v>117</v>
      </c>
      <c r="K33" s="499">
        <v>389</v>
      </c>
      <c r="L33" s="501"/>
      <c r="N33" s="901" t="s">
        <v>20</v>
      </c>
      <c r="O33" s="965"/>
      <c r="P33" s="359" t="s">
        <v>121</v>
      </c>
      <c r="Q33" s="360">
        <v>0</v>
      </c>
      <c r="R33" s="360">
        <v>0</v>
      </c>
      <c r="S33" s="360">
        <v>0</v>
      </c>
      <c r="T33" s="360">
        <v>0</v>
      </c>
      <c r="U33" s="360">
        <v>0</v>
      </c>
      <c r="V33" s="360">
        <v>0</v>
      </c>
      <c r="W33" s="360">
        <v>0</v>
      </c>
      <c r="X33" s="360">
        <v>0</v>
      </c>
      <c r="Y33" s="360">
        <v>0</v>
      </c>
      <c r="Z33" s="360">
        <v>0</v>
      </c>
      <c r="AA33" s="360">
        <v>0</v>
      </c>
      <c r="AB33" s="583">
        <v>1</v>
      </c>
      <c r="AC33" s="359">
        <v>1</v>
      </c>
      <c r="AD33" s="360">
        <v>1</v>
      </c>
      <c r="AE33" s="361">
        <v>3</v>
      </c>
      <c r="AF33" s="361">
        <v>7</v>
      </c>
      <c r="AG33" s="361">
        <v>33</v>
      </c>
      <c r="AH33" s="361">
        <v>6</v>
      </c>
      <c r="AI33" s="361">
        <v>4</v>
      </c>
      <c r="AJ33" s="361">
        <v>1</v>
      </c>
      <c r="AK33" s="361">
        <v>2</v>
      </c>
      <c r="AL33" s="361">
        <v>0</v>
      </c>
      <c r="AM33" s="361">
        <v>3</v>
      </c>
      <c r="AN33" s="583">
        <v>10</v>
      </c>
      <c r="AO33" s="584">
        <v>202</v>
      </c>
      <c r="AP33" s="361">
        <v>137</v>
      </c>
      <c r="AQ33" s="362">
        <v>122</v>
      </c>
      <c r="AR33" s="363">
        <v>131</v>
      </c>
      <c r="AS33" s="363">
        <v>44</v>
      </c>
      <c r="AT33" s="364">
        <v>8</v>
      </c>
      <c r="AU33" s="364">
        <v>0</v>
      </c>
      <c r="AV33" s="365">
        <v>3</v>
      </c>
      <c r="AW33" s="363">
        <v>5</v>
      </c>
      <c r="AX33" s="365">
        <v>18</v>
      </c>
      <c r="AY33" s="363">
        <v>5</v>
      </c>
      <c r="AZ33" s="366">
        <v>8</v>
      </c>
    </row>
    <row r="34" spans="1:71" x14ac:dyDescent="0.3">
      <c r="F34" s="905"/>
      <c r="G34" s="906"/>
      <c r="H34" s="49" t="s">
        <v>35</v>
      </c>
      <c r="I34" s="49">
        <f>SUM(I32:I33)</f>
        <v>12</v>
      </c>
      <c r="J34" s="49">
        <f>SUM(J32:J33)</f>
        <v>188</v>
      </c>
      <c r="K34" s="74">
        <f>SUM(K32:K33)</f>
        <v>1072</v>
      </c>
      <c r="L34" s="501"/>
      <c r="N34" s="903"/>
      <c r="O34" s="966"/>
      <c r="P34" s="242" t="s">
        <v>122</v>
      </c>
      <c r="Q34" s="241">
        <v>0</v>
      </c>
      <c r="R34" s="241">
        <v>0</v>
      </c>
      <c r="S34" s="241">
        <v>0</v>
      </c>
      <c r="T34" s="241">
        <v>0</v>
      </c>
      <c r="U34" s="241">
        <v>0</v>
      </c>
      <c r="V34" s="241">
        <v>0</v>
      </c>
      <c r="W34" s="241">
        <v>0</v>
      </c>
      <c r="X34" s="241">
        <v>0</v>
      </c>
      <c r="Y34" s="241">
        <v>0</v>
      </c>
      <c r="Z34" s="241">
        <v>0</v>
      </c>
      <c r="AA34" s="241">
        <v>0</v>
      </c>
      <c r="AB34" s="348">
        <v>11</v>
      </c>
      <c r="AC34" s="242">
        <v>20</v>
      </c>
      <c r="AD34" s="241">
        <v>4</v>
      </c>
      <c r="AE34" s="266">
        <v>17</v>
      </c>
      <c r="AF34" s="266">
        <v>22</v>
      </c>
      <c r="AG34" s="266">
        <v>17</v>
      </c>
      <c r="AH34" s="266">
        <v>6</v>
      </c>
      <c r="AI34" s="266">
        <v>3</v>
      </c>
      <c r="AJ34" s="266">
        <v>0</v>
      </c>
      <c r="AK34" s="266">
        <v>6</v>
      </c>
      <c r="AL34" s="266">
        <v>4</v>
      </c>
      <c r="AM34" s="266">
        <v>3</v>
      </c>
      <c r="AN34" s="348">
        <v>15</v>
      </c>
      <c r="AO34" s="267">
        <v>79</v>
      </c>
      <c r="AP34" s="266">
        <v>44</v>
      </c>
      <c r="AQ34" s="323">
        <v>30</v>
      </c>
      <c r="AR34" s="324">
        <v>103</v>
      </c>
      <c r="AS34" s="324">
        <v>12</v>
      </c>
      <c r="AT34" s="325">
        <v>13</v>
      </c>
      <c r="AU34" s="325">
        <v>0</v>
      </c>
      <c r="AV34" s="326">
        <v>2</v>
      </c>
      <c r="AW34" s="324">
        <v>5</v>
      </c>
      <c r="AX34" s="326">
        <v>62</v>
      </c>
      <c r="AY34" s="324">
        <v>15</v>
      </c>
      <c r="AZ34" s="327">
        <v>24</v>
      </c>
    </row>
    <row r="35" spans="1:71" x14ac:dyDescent="0.3">
      <c r="F35" s="987" t="s">
        <v>21</v>
      </c>
      <c r="G35" s="1003"/>
      <c r="H35" s="53" t="s">
        <v>121</v>
      </c>
      <c r="I35" s="53">
        <v>0</v>
      </c>
      <c r="J35" s="53">
        <v>375</v>
      </c>
      <c r="K35" s="75">
        <v>818</v>
      </c>
      <c r="L35" s="501"/>
      <c r="N35" s="905"/>
      <c r="O35" s="967"/>
      <c r="P35" s="367" t="s">
        <v>35</v>
      </c>
      <c r="Q35" s="368">
        <f>SUM(Q33:Q34)</f>
        <v>0</v>
      </c>
      <c r="R35" s="368">
        <f t="shared" ref="R35:AB35" si="14">SUM(R33:R34)</f>
        <v>0</v>
      </c>
      <c r="S35" s="368">
        <f t="shared" si="14"/>
        <v>0</v>
      </c>
      <c r="T35" s="368">
        <f t="shared" si="14"/>
        <v>0</v>
      </c>
      <c r="U35" s="368">
        <f t="shared" si="14"/>
        <v>0</v>
      </c>
      <c r="V35" s="368">
        <f t="shared" si="14"/>
        <v>0</v>
      </c>
      <c r="W35" s="368">
        <f t="shared" si="14"/>
        <v>0</v>
      </c>
      <c r="X35" s="368">
        <f t="shared" si="14"/>
        <v>0</v>
      </c>
      <c r="Y35" s="368">
        <f t="shared" si="14"/>
        <v>0</v>
      </c>
      <c r="Z35" s="368">
        <f t="shared" si="14"/>
        <v>0</v>
      </c>
      <c r="AA35" s="368">
        <f t="shared" si="14"/>
        <v>0</v>
      </c>
      <c r="AB35" s="585">
        <f t="shared" si="14"/>
        <v>12</v>
      </c>
      <c r="AC35" s="367">
        <f>SUM(AC33:AC34)</f>
        <v>21</v>
      </c>
      <c r="AD35" s="367">
        <f t="shared" ref="AD35:AZ35" si="15">SUM(AD33:AD34)</f>
        <v>5</v>
      </c>
      <c r="AE35" s="367">
        <f t="shared" si="15"/>
        <v>20</v>
      </c>
      <c r="AF35" s="367">
        <f t="shared" si="15"/>
        <v>29</v>
      </c>
      <c r="AG35" s="367">
        <f t="shared" si="15"/>
        <v>50</v>
      </c>
      <c r="AH35" s="367">
        <f t="shared" si="15"/>
        <v>12</v>
      </c>
      <c r="AI35" s="367">
        <f t="shared" si="15"/>
        <v>7</v>
      </c>
      <c r="AJ35" s="367">
        <f t="shared" si="15"/>
        <v>1</v>
      </c>
      <c r="AK35" s="367">
        <f t="shared" si="15"/>
        <v>8</v>
      </c>
      <c r="AL35" s="367">
        <f t="shared" si="15"/>
        <v>4</v>
      </c>
      <c r="AM35" s="367">
        <f t="shared" si="15"/>
        <v>6</v>
      </c>
      <c r="AN35" s="586">
        <f t="shared" si="15"/>
        <v>25</v>
      </c>
      <c r="AO35" s="367">
        <f t="shared" si="15"/>
        <v>281</v>
      </c>
      <c r="AP35" s="367">
        <f t="shared" si="15"/>
        <v>181</v>
      </c>
      <c r="AQ35" s="367">
        <f t="shared" si="15"/>
        <v>152</v>
      </c>
      <c r="AR35" s="367">
        <f t="shared" si="15"/>
        <v>234</v>
      </c>
      <c r="AS35" s="367">
        <f t="shared" si="15"/>
        <v>56</v>
      </c>
      <c r="AT35" s="367">
        <f t="shared" si="15"/>
        <v>21</v>
      </c>
      <c r="AU35" s="367">
        <f t="shared" si="15"/>
        <v>0</v>
      </c>
      <c r="AV35" s="367">
        <f t="shared" si="15"/>
        <v>5</v>
      </c>
      <c r="AW35" s="367">
        <f t="shared" si="15"/>
        <v>10</v>
      </c>
      <c r="AX35" s="367">
        <f t="shared" si="15"/>
        <v>80</v>
      </c>
      <c r="AY35" s="367">
        <f t="shared" si="15"/>
        <v>20</v>
      </c>
      <c r="AZ35" s="586">
        <f t="shared" si="15"/>
        <v>32</v>
      </c>
    </row>
    <row r="36" spans="1:71" ht="15" customHeight="1" x14ac:dyDescent="0.3">
      <c r="F36" s="989"/>
      <c r="G36" s="1004"/>
      <c r="H36" s="16" t="s">
        <v>122</v>
      </c>
      <c r="I36" s="16">
        <v>0</v>
      </c>
      <c r="J36" s="16">
        <v>258</v>
      </c>
      <c r="K36" s="504">
        <v>167</v>
      </c>
      <c r="L36" s="501"/>
      <c r="N36" s="987" t="s">
        <v>21</v>
      </c>
      <c r="O36" s="988"/>
      <c r="P36" s="369" t="s">
        <v>121</v>
      </c>
      <c r="Q36" s="370">
        <v>0</v>
      </c>
      <c r="R36" s="370">
        <v>0</v>
      </c>
      <c r="S36" s="370">
        <v>0</v>
      </c>
      <c r="T36" s="370">
        <v>0</v>
      </c>
      <c r="U36" s="370">
        <v>0</v>
      </c>
      <c r="V36" s="370">
        <v>0</v>
      </c>
      <c r="W36" s="370">
        <v>0</v>
      </c>
      <c r="X36" s="370">
        <v>0</v>
      </c>
      <c r="Y36" s="370">
        <v>0</v>
      </c>
      <c r="Z36" s="370">
        <v>0</v>
      </c>
      <c r="AA36" s="370">
        <v>0</v>
      </c>
      <c r="AB36" s="587">
        <v>0</v>
      </c>
      <c r="AC36" s="369">
        <v>30</v>
      </c>
      <c r="AD36" s="370">
        <v>1</v>
      </c>
      <c r="AE36" s="371">
        <v>60</v>
      </c>
      <c r="AF36" s="371">
        <v>69</v>
      </c>
      <c r="AG36" s="371">
        <v>58</v>
      </c>
      <c r="AH36" s="371">
        <v>40</v>
      </c>
      <c r="AI36" s="371">
        <v>8</v>
      </c>
      <c r="AJ36" s="371">
        <v>3</v>
      </c>
      <c r="AK36" s="371">
        <v>3</v>
      </c>
      <c r="AL36" s="371">
        <v>0</v>
      </c>
      <c r="AM36" s="371">
        <v>76</v>
      </c>
      <c r="AN36" s="587">
        <v>27</v>
      </c>
      <c r="AO36" s="588">
        <v>24</v>
      </c>
      <c r="AP36" s="371">
        <v>24</v>
      </c>
      <c r="AQ36" s="372">
        <v>94</v>
      </c>
      <c r="AR36" s="373">
        <v>17</v>
      </c>
      <c r="AS36" s="373">
        <v>507</v>
      </c>
      <c r="AT36" s="374">
        <v>113</v>
      </c>
      <c r="AU36" s="374">
        <v>7</v>
      </c>
      <c r="AV36" s="375">
        <v>5</v>
      </c>
      <c r="AW36" s="373">
        <v>0</v>
      </c>
      <c r="AX36" s="375">
        <v>9</v>
      </c>
      <c r="AY36" s="373">
        <v>11</v>
      </c>
      <c r="AZ36" s="376">
        <v>7</v>
      </c>
    </row>
    <row r="37" spans="1:71" x14ac:dyDescent="0.3">
      <c r="F37" s="991"/>
      <c r="G37" s="1005"/>
      <c r="H37" s="53" t="s">
        <v>35</v>
      </c>
      <c r="I37" s="53">
        <f>SUM(I35:I36)</f>
        <v>0</v>
      </c>
      <c r="J37" s="53">
        <f>SUM(J35:J36)</f>
        <v>633</v>
      </c>
      <c r="K37" s="75">
        <f>SUM(K35:K36)</f>
        <v>985</v>
      </c>
      <c r="L37" s="501"/>
      <c r="N37" s="989"/>
      <c r="O37" s="990"/>
      <c r="P37" s="238" t="s">
        <v>122</v>
      </c>
      <c r="Q37" s="237">
        <v>0</v>
      </c>
      <c r="R37" s="237">
        <v>0</v>
      </c>
      <c r="S37" s="237">
        <v>0</v>
      </c>
      <c r="T37" s="237">
        <v>0</v>
      </c>
      <c r="U37" s="237">
        <v>0</v>
      </c>
      <c r="V37" s="237">
        <v>0</v>
      </c>
      <c r="W37" s="237">
        <v>0</v>
      </c>
      <c r="X37" s="237">
        <v>0</v>
      </c>
      <c r="Y37" s="237">
        <v>0</v>
      </c>
      <c r="Z37" s="237">
        <v>0</v>
      </c>
      <c r="AA37" s="237">
        <v>0</v>
      </c>
      <c r="AB37" s="292">
        <v>0</v>
      </c>
      <c r="AC37" s="238">
        <v>56</v>
      </c>
      <c r="AD37" s="237">
        <v>28</v>
      </c>
      <c r="AE37" s="269">
        <v>36</v>
      </c>
      <c r="AF37" s="269">
        <v>62</v>
      </c>
      <c r="AG37" s="269">
        <v>14</v>
      </c>
      <c r="AH37" s="269">
        <v>10</v>
      </c>
      <c r="AI37" s="269">
        <v>3</v>
      </c>
      <c r="AJ37" s="269">
        <v>3</v>
      </c>
      <c r="AK37" s="269">
        <v>0</v>
      </c>
      <c r="AL37" s="269">
        <v>1</v>
      </c>
      <c r="AM37" s="269">
        <v>34</v>
      </c>
      <c r="AN37" s="292">
        <v>11</v>
      </c>
      <c r="AO37" s="291">
        <v>23</v>
      </c>
      <c r="AP37" s="266">
        <v>48</v>
      </c>
      <c r="AQ37" s="266">
        <v>22</v>
      </c>
      <c r="AR37" s="241">
        <v>1</v>
      </c>
      <c r="AS37" s="241">
        <v>1</v>
      </c>
      <c r="AT37" s="242">
        <v>2</v>
      </c>
      <c r="AU37" s="242">
        <v>1</v>
      </c>
      <c r="AV37" s="267">
        <v>0</v>
      </c>
      <c r="AW37" s="241">
        <v>0</v>
      </c>
      <c r="AX37" s="267">
        <v>45</v>
      </c>
      <c r="AY37" s="241">
        <v>16</v>
      </c>
      <c r="AZ37" s="348">
        <v>8</v>
      </c>
    </row>
    <row r="38" spans="1:71" x14ac:dyDescent="0.3">
      <c r="F38" s="993" t="s">
        <v>123</v>
      </c>
      <c r="G38" s="993"/>
      <c r="H38" s="156" t="s">
        <v>121</v>
      </c>
      <c r="I38" s="157">
        <v>0</v>
      </c>
      <c r="J38" s="157">
        <v>168</v>
      </c>
      <c r="K38" s="158">
        <v>437</v>
      </c>
      <c r="L38" s="501"/>
      <c r="N38" s="991"/>
      <c r="O38" s="992"/>
      <c r="P38" s="377" t="s">
        <v>35</v>
      </c>
      <c r="Q38" s="378">
        <f>SUM(Q36:Q37)</f>
        <v>0</v>
      </c>
      <c r="R38" s="378">
        <f t="shared" ref="R38:AB38" si="16">SUM(R36:R37)</f>
        <v>0</v>
      </c>
      <c r="S38" s="378">
        <f t="shared" si="16"/>
        <v>0</v>
      </c>
      <c r="T38" s="378">
        <f t="shared" si="16"/>
        <v>0</v>
      </c>
      <c r="U38" s="378">
        <f t="shared" si="16"/>
        <v>0</v>
      </c>
      <c r="V38" s="378">
        <f t="shared" si="16"/>
        <v>0</v>
      </c>
      <c r="W38" s="378">
        <f t="shared" si="16"/>
        <v>0</v>
      </c>
      <c r="X38" s="378">
        <f t="shared" si="16"/>
        <v>0</v>
      </c>
      <c r="Y38" s="378">
        <f t="shared" si="16"/>
        <v>0</v>
      </c>
      <c r="Z38" s="378">
        <f t="shared" si="16"/>
        <v>0</v>
      </c>
      <c r="AA38" s="378">
        <f t="shared" si="16"/>
        <v>0</v>
      </c>
      <c r="AB38" s="589">
        <f t="shared" si="16"/>
        <v>0</v>
      </c>
      <c r="AC38" s="377">
        <f>SUM(AC36:AC37)</f>
        <v>86</v>
      </c>
      <c r="AD38" s="377">
        <f t="shared" ref="AD38:AZ38" si="17">SUM(AD36:AD37)</f>
        <v>29</v>
      </c>
      <c r="AE38" s="377">
        <f t="shared" si="17"/>
        <v>96</v>
      </c>
      <c r="AF38" s="377">
        <f t="shared" si="17"/>
        <v>131</v>
      </c>
      <c r="AG38" s="377">
        <f t="shared" si="17"/>
        <v>72</v>
      </c>
      <c r="AH38" s="377">
        <f t="shared" si="17"/>
        <v>50</v>
      </c>
      <c r="AI38" s="377">
        <f t="shared" si="17"/>
        <v>11</v>
      </c>
      <c r="AJ38" s="377">
        <f t="shared" si="17"/>
        <v>6</v>
      </c>
      <c r="AK38" s="377">
        <f t="shared" si="17"/>
        <v>3</v>
      </c>
      <c r="AL38" s="377">
        <f t="shared" si="17"/>
        <v>1</v>
      </c>
      <c r="AM38" s="377">
        <f t="shared" si="17"/>
        <v>110</v>
      </c>
      <c r="AN38" s="590">
        <f t="shared" si="17"/>
        <v>38</v>
      </c>
      <c r="AO38" s="377">
        <f t="shared" si="17"/>
        <v>47</v>
      </c>
      <c r="AP38" s="377">
        <f t="shared" si="17"/>
        <v>72</v>
      </c>
      <c r="AQ38" s="377">
        <f t="shared" si="17"/>
        <v>116</v>
      </c>
      <c r="AR38" s="377">
        <f t="shared" si="17"/>
        <v>18</v>
      </c>
      <c r="AS38" s="377">
        <f t="shared" si="17"/>
        <v>508</v>
      </c>
      <c r="AT38" s="377">
        <f t="shared" si="17"/>
        <v>115</v>
      </c>
      <c r="AU38" s="377">
        <f t="shared" si="17"/>
        <v>8</v>
      </c>
      <c r="AV38" s="377">
        <f t="shared" si="17"/>
        <v>5</v>
      </c>
      <c r="AW38" s="377">
        <f t="shared" si="17"/>
        <v>0</v>
      </c>
      <c r="AX38" s="377">
        <f t="shared" si="17"/>
        <v>54</v>
      </c>
      <c r="AY38" s="377">
        <f t="shared" si="17"/>
        <v>27</v>
      </c>
      <c r="AZ38" s="590">
        <f t="shared" si="17"/>
        <v>15</v>
      </c>
    </row>
    <row r="39" spans="1:71" ht="15" customHeight="1" x14ac:dyDescent="0.3">
      <c r="F39" s="995"/>
      <c r="G39" s="995"/>
      <c r="H39" s="20" t="s">
        <v>122</v>
      </c>
      <c r="I39" s="20">
        <v>9</v>
      </c>
      <c r="J39" s="20">
        <v>169</v>
      </c>
      <c r="K39" s="20">
        <v>247</v>
      </c>
      <c r="L39" s="501"/>
      <c r="N39" s="993" t="s">
        <v>123</v>
      </c>
      <c r="O39" s="994"/>
      <c r="P39" s="379" t="s">
        <v>121</v>
      </c>
      <c r="Q39" s="380">
        <v>0</v>
      </c>
      <c r="R39" s="380">
        <v>0</v>
      </c>
      <c r="S39" s="380">
        <v>0</v>
      </c>
      <c r="T39" s="380">
        <v>0</v>
      </c>
      <c r="U39" s="380">
        <v>0</v>
      </c>
      <c r="V39" s="380">
        <v>0</v>
      </c>
      <c r="W39" s="380">
        <v>0</v>
      </c>
      <c r="X39" s="380">
        <v>0</v>
      </c>
      <c r="Y39" s="380">
        <v>0</v>
      </c>
      <c r="Z39" s="380">
        <v>0</v>
      </c>
      <c r="AA39" s="380">
        <v>0</v>
      </c>
      <c r="AB39" s="591">
        <v>0</v>
      </c>
      <c r="AC39" s="379">
        <v>5</v>
      </c>
      <c r="AD39" s="380">
        <v>20</v>
      </c>
      <c r="AE39" s="381">
        <v>55</v>
      </c>
      <c r="AF39" s="381">
        <v>33</v>
      </c>
      <c r="AG39" s="381">
        <v>13</v>
      </c>
      <c r="AH39" s="381">
        <v>10</v>
      </c>
      <c r="AI39" s="381">
        <v>2</v>
      </c>
      <c r="AJ39" s="381">
        <v>0</v>
      </c>
      <c r="AK39" s="381">
        <v>1</v>
      </c>
      <c r="AL39" s="381">
        <v>3</v>
      </c>
      <c r="AM39" s="381">
        <v>26</v>
      </c>
      <c r="AN39" s="591">
        <v>0</v>
      </c>
      <c r="AO39" s="592">
        <v>93</v>
      </c>
      <c r="AP39" s="381">
        <v>80</v>
      </c>
      <c r="AQ39" s="382">
        <v>59</v>
      </c>
      <c r="AR39" s="383">
        <v>163</v>
      </c>
      <c r="AS39" s="383">
        <v>27</v>
      </c>
      <c r="AT39" s="384">
        <v>6</v>
      </c>
      <c r="AU39" s="384">
        <v>6</v>
      </c>
      <c r="AV39" s="385">
        <v>0</v>
      </c>
      <c r="AW39" s="383">
        <v>0</v>
      </c>
      <c r="AX39" s="385">
        <v>2</v>
      </c>
      <c r="AY39" s="383">
        <v>1</v>
      </c>
      <c r="AZ39" s="386">
        <v>0</v>
      </c>
    </row>
    <row r="40" spans="1:71" x14ac:dyDescent="0.3">
      <c r="F40" s="997"/>
      <c r="G40" s="997"/>
      <c r="H40" s="156" t="s">
        <v>35</v>
      </c>
      <c r="I40" s="157">
        <f>SUM(I38:I39)</f>
        <v>9</v>
      </c>
      <c r="J40" s="157">
        <f>SUM(J38:J39)</f>
        <v>337</v>
      </c>
      <c r="K40" s="158">
        <f>SUM(K38:K39)</f>
        <v>684</v>
      </c>
      <c r="L40" s="501"/>
      <c r="N40" s="995"/>
      <c r="O40" s="996"/>
      <c r="P40" s="242" t="s">
        <v>122</v>
      </c>
      <c r="Q40" s="241">
        <v>0</v>
      </c>
      <c r="R40" s="241">
        <v>0</v>
      </c>
      <c r="S40" s="241">
        <v>0</v>
      </c>
      <c r="T40" s="241">
        <v>0</v>
      </c>
      <c r="U40" s="241">
        <v>0</v>
      </c>
      <c r="V40" s="241">
        <v>0</v>
      </c>
      <c r="W40" s="241">
        <v>0</v>
      </c>
      <c r="X40" s="241">
        <v>0</v>
      </c>
      <c r="Y40" s="241">
        <v>0</v>
      </c>
      <c r="Z40" s="241">
        <v>0</v>
      </c>
      <c r="AA40" s="241">
        <v>0</v>
      </c>
      <c r="AB40" s="348">
        <v>9</v>
      </c>
      <c r="AC40" s="242">
        <v>36</v>
      </c>
      <c r="AD40" s="241">
        <v>36</v>
      </c>
      <c r="AE40" s="241">
        <v>36</v>
      </c>
      <c r="AF40" s="241">
        <v>22</v>
      </c>
      <c r="AG40" s="241">
        <v>11</v>
      </c>
      <c r="AH40" s="241">
        <v>9</v>
      </c>
      <c r="AI40" s="241">
        <v>4</v>
      </c>
      <c r="AJ40" s="241">
        <v>0</v>
      </c>
      <c r="AK40" s="241">
        <v>6</v>
      </c>
      <c r="AL40" s="241">
        <v>0</v>
      </c>
      <c r="AM40" s="241">
        <v>5</v>
      </c>
      <c r="AN40" s="348">
        <v>4</v>
      </c>
      <c r="AO40" s="242">
        <v>6</v>
      </c>
      <c r="AP40" s="266">
        <v>102</v>
      </c>
      <c r="AQ40" s="323">
        <v>39</v>
      </c>
      <c r="AR40" s="324">
        <v>43</v>
      </c>
      <c r="AS40" s="324">
        <v>15</v>
      </c>
      <c r="AT40" s="325">
        <v>9</v>
      </c>
      <c r="AU40" s="325">
        <v>6</v>
      </c>
      <c r="AV40" s="326">
        <v>2</v>
      </c>
      <c r="AW40" s="324">
        <v>2</v>
      </c>
      <c r="AX40" s="326">
        <v>8</v>
      </c>
      <c r="AY40" s="324">
        <v>9</v>
      </c>
      <c r="AZ40" s="327">
        <v>6</v>
      </c>
    </row>
    <row r="41" spans="1:71" x14ac:dyDescent="0.3">
      <c r="F41" s="999" t="s">
        <v>7</v>
      </c>
      <c r="G41" s="999"/>
      <c r="H41" s="159" t="s">
        <v>121</v>
      </c>
      <c r="I41" s="87">
        <f t="shared" ref="I41:K42" si="18">SUM(I11,I14,I17,I20,I23,I26,I29,I32,I35,I38)</f>
        <v>12</v>
      </c>
      <c r="J41" s="87">
        <f t="shared" si="18"/>
        <v>2567</v>
      </c>
      <c r="K41" s="88">
        <f t="shared" si="18"/>
        <v>12907</v>
      </c>
      <c r="L41" s="501"/>
      <c r="N41" s="997"/>
      <c r="O41" s="998"/>
      <c r="P41" s="387" t="s">
        <v>35</v>
      </c>
      <c r="Q41" s="388">
        <f>SUM(Q39:Q40)</f>
        <v>0</v>
      </c>
      <c r="R41" s="388">
        <f>SUM(R39:R40)</f>
        <v>0</v>
      </c>
      <c r="S41" s="388">
        <f t="shared" ref="S41:AB41" si="19">SUM(S39:S40)</f>
        <v>0</v>
      </c>
      <c r="T41" s="388">
        <f t="shared" si="19"/>
        <v>0</v>
      </c>
      <c r="U41" s="388">
        <f t="shared" si="19"/>
        <v>0</v>
      </c>
      <c r="V41" s="388">
        <f t="shared" si="19"/>
        <v>0</v>
      </c>
      <c r="W41" s="388">
        <f t="shared" si="19"/>
        <v>0</v>
      </c>
      <c r="X41" s="388">
        <f t="shared" si="19"/>
        <v>0</v>
      </c>
      <c r="Y41" s="388">
        <f t="shared" si="19"/>
        <v>0</v>
      </c>
      <c r="Z41" s="388">
        <f t="shared" si="19"/>
        <v>0</v>
      </c>
      <c r="AA41" s="388">
        <f t="shared" si="19"/>
        <v>0</v>
      </c>
      <c r="AB41" s="593">
        <f t="shared" si="19"/>
        <v>9</v>
      </c>
      <c r="AC41" s="387">
        <f>SUM(AC39:AC40)</f>
        <v>41</v>
      </c>
      <c r="AD41" s="387">
        <f>SUM(AD39:AD40)</f>
        <v>56</v>
      </c>
      <c r="AE41" s="387">
        <f t="shared" ref="AE41:AZ41" si="20">SUM(AE39:AE40)</f>
        <v>91</v>
      </c>
      <c r="AF41" s="387">
        <f t="shared" si="20"/>
        <v>55</v>
      </c>
      <c r="AG41" s="387">
        <f t="shared" si="20"/>
        <v>24</v>
      </c>
      <c r="AH41" s="387">
        <f t="shared" si="20"/>
        <v>19</v>
      </c>
      <c r="AI41" s="387">
        <f t="shared" si="20"/>
        <v>6</v>
      </c>
      <c r="AJ41" s="387">
        <f t="shared" si="20"/>
        <v>0</v>
      </c>
      <c r="AK41" s="387">
        <f t="shared" si="20"/>
        <v>7</v>
      </c>
      <c r="AL41" s="387">
        <f t="shared" si="20"/>
        <v>3</v>
      </c>
      <c r="AM41" s="387">
        <f t="shared" si="20"/>
        <v>31</v>
      </c>
      <c r="AN41" s="594">
        <f t="shared" si="20"/>
        <v>4</v>
      </c>
      <c r="AO41" s="387">
        <f t="shared" si="20"/>
        <v>99</v>
      </c>
      <c r="AP41" s="387">
        <f t="shared" si="20"/>
        <v>182</v>
      </c>
      <c r="AQ41" s="387">
        <f t="shared" si="20"/>
        <v>98</v>
      </c>
      <c r="AR41" s="387">
        <f t="shared" si="20"/>
        <v>206</v>
      </c>
      <c r="AS41" s="387">
        <f t="shared" si="20"/>
        <v>42</v>
      </c>
      <c r="AT41" s="387">
        <f t="shared" si="20"/>
        <v>15</v>
      </c>
      <c r="AU41" s="387">
        <f t="shared" si="20"/>
        <v>12</v>
      </c>
      <c r="AV41" s="387">
        <f t="shared" si="20"/>
        <v>2</v>
      </c>
      <c r="AW41" s="387">
        <f t="shared" si="20"/>
        <v>2</v>
      </c>
      <c r="AX41" s="387">
        <f t="shared" si="20"/>
        <v>10</v>
      </c>
      <c r="AY41" s="387">
        <f t="shared" si="20"/>
        <v>10</v>
      </c>
      <c r="AZ41" s="594">
        <f t="shared" si="20"/>
        <v>6</v>
      </c>
    </row>
    <row r="42" spans="1:71" s="268" customFormat="1" x14ac:dyDescent="0.3">
      <c r="A42" s="264"/>
      <c r="B42" s="264"/>
      <c r="C42" s="264"/>
      <c r="D42" s="264"/>
      <c r="E42" s="264"/>
      <c r="F42" s="1001"/>
      <c r="G42" s="1001"/>
      <c r="H42" s="86" t="s">
        <v>122</v>
      </c>
      <c r="I42" s="20">
        <f t="shared" si="18"/>
        <v>99</v>
      </c>
      <c r="J42" s="20">
        <f t="shared" si="18"/>
        <v>2523</v>
      </c>
      <c r="K42" s="504">
        <f t="shared" si="18"/>
        <v>3501</v>
      </c>
      <c r="L42" s="552"/>
      <c r="M42" s="264"/>
      <c r="N42" s="999" t="s">
        <v>7</v>
      </c>
      <c r="O42" s="1000"/>
      <c r="P42" s="265" t="s">
        <v>121</v>
      </c>
      <c r="Q42" s="270">
        <f>SUM(Q39,Q36,Q33,Q30,Q27,Q24,Q21,Q18,Q15,Q12)</f>
        <v>0</v>
      </c>
      <c r="R42" s="270">
        <f t="shared" ref="R42:AB43" si="21">SUM(R39,R36,R33,R30,R27,R24,R21,R18,R15,R12)</f>
        <v>0</v>
      </c>
      <c r="S42" s="270">
        <f t="shared" si="21"/>
        <v>0</v>
      </c>
      <c r="T42" s="270">
        <f t="shared" si="21"/>
        <v>0</v>
      </c>
      <c r="U42" s="270">
        <f t="shared" si="21"/>
        <v>0</v>
      </c>
      <c r="V42" s="270">
        <f t="shared" si="21"/>
        <v>0</v>
      </c>
      <c r="W42" s="270">
        <f t="shared" si="21"/>
        <v>0</v>
      </c>
      <c r="X42" s="270">
        <f t="shared" si="21"/>
        <v>0</v>
      </c>
      <c r="Y42" s="270">
        <f t="shared" si="21"/>
        <v>0</v>
      </c>
      <c r="Z42" s="270">
        <f t="shared" si="21"/>
        <v>0</v>
      </c>
      <c r="AA42" s="270">
        <f t="shared" si="21"/>
        <v>0</v>
      </c>
      <c r="AB42" s="595">
        <f t="shared" si="21"/>
        <v>12</v>
      </c>
      <c r="AC42" s="271">
        <f>SUM(AC39,AC36,AC33,AC30,AC27,AC24,AC21,AC18,AC15,AC12)</f>
        <v>174</v>
      </c>
      <c r="AD42" s="271">
        <f t="shared" ref="AD42:AZ43" si="22">SUM(AD39,AD36,AD33,AD30,AD27,AD24,AD21,AD18,AD15,AD12)</f>
        <v>104</v>
      </c>
      <c r="AE42" s="271">
        <f t="shared" si="22"/>
        <v>338</v>
      </c>
      <c r="AF42" s="271">
        <f t="shared" si="22"/>
        <v>635</v>
      </c>
      <c r="AG42" s="271">
        <f t="shared" si="22"/>
        <v>444</v>
      </c>
      <c r="AH42" s="271">
        <f t="shared" si="22"/>
        <v>273</v>
      </c>
      <c r="AI42" s="271">
        <f t="shared" si="22"/>
        <v>51</v>
      </c>
      <c r="AJ42" s="271">
        <f t="shared" si="22"/>
        <v>16</v>
      </c>
      <c r="AK42" s="271">
        <f t="shared" si="22"/>
        <v>18</v>
      </c>
      <c r="AL42" s="271">
        <f t="shared" si="22"/>
        <v>17</v>
      </c>
      <c r="AM42" s="271">
        <f t="shared" si="22"/>
        <v>269</v>
      </c>
      <c r="AN42" s="596">
        <f t="shared" si="22"/>
        <v>228</v>
      </c>
      <c r="AO42" s="271">
        <f t="shared" si="22"/>
        <v>1597</v>
      </c>
      <c r="AP42" s="271">
        <f t="shared" si="22"/>
        <v>1520</v>
      </c>
      <c r="AQ42" s="271">
        <f t="shared" si="22"/>
        <v>2218</v>
      </c>
      <c r="AR42" s="271">
        <f t="shared" si="22"/>
        <v>2868</v>
      </c>
      <c r="AS42" s="271">
        <f t="shared" si="22"/>
        <v>2091</v>
      </c>
      <c r="AT42" s="271">
        <f t="shared" si="22"/>
        <v>874</v>
      </c>
      <c r="AU42" s="271">
        <f t="shared" si="22"/>
        <v>387</v>
      </c>
      <c r="AV42" s="271">
        <f t="shared" si="22"/>
        <v>61</v>
      </c>
      <c r="AW42" s="271">
        <f t="shared" si="22"/>
        <v>63</v>
      </c>
      <c r="AX42" s="271">
        <f t="shared" si="22"/>
        <v>358</v>
      </c>
      <c r="AY42" s="271">
        <f t="shared" si="22"/>
        <v>513</v>
      </c>
      <c r="AZ42" s="596">
        <f t="shared" si="22"/>
        <v>357</v>
      </c>
      <c r="BA42" s="264"/>
      <c r="BB42" s="264"/>
      <c r="BC42" s="264"/>
      <c r="BD42" s="264"/>
      <c r="BE42" s="264"/>
      <c r="BF42" s="264"/>
      <c r="BG42" s="264"/>
      <c r="BH42" s="264"/>
      <c r="BI42" s="264"/>
      <c r="BJ42" s="264"/>
      <c r="BK42" s="264"/>
      <c r="BL42" s="264"/>
      <c r="BM42" s="264"/>
      <c r="BN42" s="264"/>
      <c r="BO42" s="264"/>
      <c r="BP42" s="264"/>
      <c r="BQ42" s="264"/>
      <c r="BR42" s="264"/>
      <c r="BS42" s="264"/>
    </row>
    <row r="43" spans="1:71" s="268" customFormat="1" x14ac:dyDescent="0.3">
      <c r="A43" s="264"/>
      <c r="B43" s="264"/>
      <c r="C43" s="264"/>
      <c r="D43" s="264"/>
      <c r="E43" s="264"/>
      <c r="F43" s="1006"/>
      <c r="G43" s="1006"/>
      <c r="H43" s="159" t="s">
        <v>35</v>
      </c>
      <c r="I43" s="159">
        <f>SUM(I41:I42)</f>
        <v>111</v>
      </c>
      <c r="J43" s="159">
        <f>SUM(J41:J42)</f>
        <v>5090</v>
      </c>
      <c r="K43" s="160">
        <f>SUM(K41:K42)</f>
        <v>16408</v>
      </c>
      <c r="L43" s="495"/>
      <c r="M43" s="264"/>
      <c r="N43" s="1001"/>
      <c r="O43" s="1002"/>
      <c r="P43" s="389" t="s">
        <v>122</v>
      </c>
      <c r="Q43" s="241">
        <f>SUM(Q40,Q37,Q34,Q31,Q28,Q25,Q22,Q19,Q16,Q13)</f>
        <v>0</v>
      </c>
      <c r="R43" s="241">
        <f>SUM(R40,R37,R34,R31,R28,R25,R22,R19,R16,R13)</f>
        <v>0</v>
      </c>
      <c r="S43" s="241">
        <f>SUM(S40,S37,S34,S31,S28,S25,S22,S19,S16,S13)</f>
        <v>0</v>
      </c>
      <c r="T43" s="241">
        <f t="shared" si="21"/>
        <v>0</v>
      </c>
      <c r="U43" s="241">
        <f t="shared" si="21"/>
        <v>0</v>
      </c>
      <c r="V43" s="241">
        <f t="shared" si="21"/>
        <v>0</v>
      </c>
      <c r="W43" s="241">
        <f t="shared" si="21"/>
        <v>0</v>
      </c>
      <c r="X43" s="241">
        <f t="shared" si="21"/>
        <v>0</v>
      </c>
      <c r="Y43" s="241">
        <f t="shared" si="21"/>
        <v>0</v>
      </c>
      <c r="Z43" s="241">
        <f t="shared" si="21"/>
        <v>0</v>
      </c>
      <c r="AA43" s="241">
        <f t="shared" si="21"/>
        <v>0</v>
      </c>
      <c r="AB43" s="348">
        <f t="shared" si="21"/>
        <v>99</v>
      </c>
      <c r="AC43" s="242">
        <f>SUM(AC40,AC37,AC34,AC31,AC28,AC25,AC22,AC19,AC16,AC13)</f>
        <v>563</v>
      </c>
      <c r="AD43" s="242">
        <f t="shared" si="22"/>
        <v>232</v>
      </c>
      <c r="AE43" s="242">
        <f t="shared" si="22"/>
        <v>354</v>
      </c>
      <c r="AF43" s="242">
        <f t="shared" si="22"/>
        <v>510</v>
      </c>
      <c r="AG43" s="242">
        <f t="shared" si="22"/>
        <v>251</v>
      </c>
      <c r="AH43" s="242">
        <f t="shared" si="22"/>
        <v>150</v>
      </c>
      <c r="AI43" s="242">
        <f t="shared" si="22"/>
        <v>57</v>
      </c>
      <c r="AJ43" s="242">
        <f t="shared" si="22"/>
        <v>30</v>
      </c>
      <c r="AK43" s="242">
        <f t="shared" si="22"/>
        <v>25</v>
      </c>
      <c r="AL43" s="242">
        <f t="shared" si="22"/>
        <v>25</v>
      </c>
      <c r="AM43" s="242">
        <f t="shared" si="22"/>
        <v>190</v>
      </c>
      <c r="AN43" s="597">
        <f t="shared" si="22"/>
        <v>136</v>
      </c>
      <c r="AO43" s="242">
        <f t="shared" si="22"/>
        <v>478</v>
      </c>
      <c r="AP43" s="242">
        <f t="shared" si="22"/>
        <v>524</v>
      </c>
      <c r="AQ43" s="242">
        <f t="shared" si="22"/>
        <v>367</v>
      </c>
      <c r="AR43" s="242">
        <f t="shared" si="22"/>
        <v>510</v>
      </c>
      <c r="AS43" s="242">
        <f t="shared" si="22"/>
        <v>153</v>
      </c>
      <c r="AT43" s="242">
        <f t="shared" si="22"/>
        <v>78</v>
      </c>
      <c r="AU43" s="242">
        <f t="shared" si="22"/>
        <v>52</v>
      </c>
      <c r="AV43" s="242">
        <f t="shared" si="22"/>
        <v>29</v>
      </c>
      <c r="AW43" s="242">
        <f t="shared" si="22"/>
        <v>48</v>
      </c>
      <c r="AX43" s="242">
        <f t="shared" si="22"/>
        <v>701</v>
      </c>
      <c r="AY43" s="242">
        <f t="shared" si="22"/>
        <v>331</v>
      </c>
      <c r="AZ43" s="597">
        <f t="shared" si="22"/>
        <v>230</v>
      </c>
      <c r="BA43" s="264"/>
      <c r="BB43" s="264"/>
      <c r="BC43" s="264"/>
      <c r="BD43" s="264"/>
      <c r="BE43" s="264"/>
      <c r="BF43" s="264"/>
      <c r="BG43" s="264"/>
      <c r="BH43" s="264"/>
      <c r="BI43" s="264"/>
      <c r="BJ43" s="264"/>
      <c r="BK43" s="264"/>
      <c r="BL43" s="264"/>
      <c r="BM43" s="264"/>
      <c r="BN43" s="264"/>
      <c r="BO43" s="264"/>
      <c r="BP43" s="264"/>
      <c r="BQ43" s="264"/>
      <c r="BR43" s="264"/>
      <c r="BS43" s="264"/>
    </row>
    <row r="44" spans="1:71" x14ac:dyDescent="0.3">
      <c r="N44" s="1001"/>
      <c r="O44" s="1002"/>
      <c r="P44" s="390" t="s">
        <v>35</v>
      </c>
      <c r="Q44" s="391">
        <f>SUM(Q42:Q43)</f>
        <v>0</v>
      </c>
      <c r="R44" s="391">
        <f t="shared" ref="R44:AA44" si="23">SUM(R42:R43)</f>
        <v>0</v>
      </c>
      <c r="S44" s="391">
        <f t="shared" si="23"/>
        <v>0</v>
      </c>
      <c r="T44" s="391">
        <f t="shared" si="23"/>
        <v>0</v>
      </c>
      <c r="U44" s="391">
        <f t="shared" si="23"/>
        <v>0</v>
      </c>
      <c r="V44" s="391">
        <f t="shared" si="23"/>
        <v>0</v>
      </c>
      <c r="W44" s="391">
        <f t="shared" si="23"/>
        <v>0</v>
      </c>
      <c r="X44" s="391">
        <f t="shared" si="23"/>
        <v>0</v>
      </c>
      <c r="Y44" s="391">
        <f t="shared" si="23"/>
        <v>0</v>
      </c>
      <c r="Z44" s="391">
        <f t="shared" si="23"/>
        <v>0</v>
      </c>
      <c r="AA44" s="391">
        <f t="shared" si="23"/>
        <v>0</v>
      </c>
      <c r="AB44" s="598">
        <f>SUM(AB42:AB43)</f>
        <v>111</v>
      </c>
      <c r="AC44" s="391">
        <f>SUM(AC42:AC43)</f>
        <v>737</v>
      </c>
      <c r="AD44" s="391">
        <f t="shared" ref="AD44:AZ44" si="24">SUM(AD42:AD43)</f>
        <v>336</v>
      </c>
      <c r="AE44" s="391">
        <f t="shared" si="24"/>
        <v>692</v>
      </c>
      <c r="AF44" s="391">
        <f t="shared" si="24"/>
        <v>1145</v>
      </c>
      <c r="AG44" s="391">
        <f t="shared" si="24"/>
        <v>695</v>
      </c>
      <c r="AH44" s="391">
        <f t="shared" si="24"/>
        <v>423</v>
      </c>
      <c r="AI44" s="391">
        <f t="shared" si="24"/>
        <v>108</v>
      </c>
      <c r="AJ44" s="391">
        <f t="shared" si="24"/>
        <v>46</v>
      </c>
      <c r="AK44" s="391">
        <f t="shared" si="24"/>
        <v>43</v>
      </c>
      <c r="AL44" s="391">
        <f t="shared" si="24"/>
        <v>42</v>
      </c>
      <c r="AM44" s="391">
        <f t="shared" si="24"/>
        <v>459</v>
      </c>
      <c r="AN44" s="392">
        <f t="shared" si="24"/>
        <v>364</v>
      </c>
      <c r="AO44" s="391">
        <f t="shared" si="24"/>
        <v>2075</v>
      </c>
      <c r="AP44" s="391">
        <f t="shared" si="24"/>
        <v>2044</v>
      </c>
      <c r="AQ44" s="391">
        <f t="shared" si="24"/>
        <v>2585</v>
      </c>
      <c r="AR44" s="391">
        <f t="shared" si="24"/>
        <v>3378</v>
      </c>
      <c r="AS44" s="391">
        <f t="shared" si="24"/>
        <v>2244</v>
      </c>
      <c r="AT44" s="391">
        <f t="shared" si="24"/>
        <v>952</v>
      </c>
      <c r="AU44" s="391">
        <f t="shared" si="24"/>
        <v>439</v>
      </c>
      <c r="AV44" s="391">
        <f t="shared" si="24"/>
        <v>90</v>
      </c>
      <c r="AW44" s="391">
        <f t="shared" si="24"/>
        <v>111</v>
      </c>
      <c r="AX44" s="391">
        <f t="shared" si="24"/>
        <v>1059</v>
      </c>
      <c r="AY44" s="391">
        <f t="shared" si="24"/>
        <v>844</v>
      </c>
      <c r="AZ44" s="392">
        <f t="shared" si="24"/>
        <v>587</v>
      </c>
    </row>
    <row r="45" spans="1:71" s="185" customFormat="1" x14ac:dyDescent="0.3"/>
    <row r="46" spans="1:71" s="185" customFormat="1" x14ac:dyDescent="0.3"/>
    <row r="47" spans="1:71" s="185" customFormat="1" x14ac:dyDescent="0.3"/>
    <row r="48" spans="1:71" s="185" customFormat="1" ht="15" customHeight="1" x14ac:dyDescent="0.3">
      <c r="B48" s="3"/>
      <c r="C48" s="17"/>
      <c r="D48" s="1007" t="s">
        <v>58</v>
      </c>
      <c r="E48" s="986" t="s">
        <v>180</v>
      </c>
      <c r="F48" s="986" t="s">
        <v>59</v>
      </c>
    </row>
    <row r="49" spans="2:6" s="185" customFormat="1" x14ac:dyDescent="0.3">
      <c r="B49" s="255"/>
      <c r="C49" s="599"/>
      <c r="D49" s="1007"/>
      <c r="E49" s="986"/>
      <c r="F49" s="986"/>
    </row>
    <row r="50" spans="2:6" s="185" customFormat="1" x14ac:dyDescent="0.3">
      <c r="B50" s="256"/>
      <c r="C50" s="600"/>
      <c r="D50" s="900"/>
      <c r="E50" s="986"/>
      <c r="F50" s="986"/>
    </row>
    <row r="51" spans="2:6" s="185" customFormat="1" ht="15" customHeight="1" x14ac:dyDescent="0.3">
      <c r="B51" s="667" t="s">
        <v>8</v>
      </c>
      <c r="C51" s="95" t="s">
        <v>60</v>
      </c>
      <c r="D51" s="527">
        <v>26</v>
      </c>
      <c r="E51" s="601">
        <v>70</v>
      </c>
      <c r="F51" s="602">
        <f t="shared" ref="F51:F83" si="25">(E51/D51)</f>
        <v>2.6923076923076925</v>
      </c>
    </row>
    <row r="52" spans="2:6" s="185" customFormat="1" x14ac:dyDescent="0.3">
      <c r="B52" s="667"/>
      <c r="C52" s="17" t="s">
        <v>61</v>
      </c>
      <c r="D52" s="83">
        <v>26</v>
      </c>
      <c r="E52" s="450">
        <v>86</v>
      </c>
      <c r="F52" s="603">
        <f t="shared" si="25"/>
        <v>3.3076923076923075</v>
      </c>
    </row>
    <row r="53" spans="2:6" s="185" customFormat="1" x14ac:dyDescent="0.3">
      <c r="B53" s="667"/>
      <c r="C53" s="95" t="s">
        <v>62</v>
      </c>
      <c r="D53" s="528">
        <v>26</v>
      </c>
      <c r="E53" s="601">
        <v>123</v>
      </c>
      <c r="F53" s="604">
        <f t="shared" si="25"/>
        <v>4.7307692307692308</v>
      </c>
    </row>
    <row r="54" spans="2:6" s="185" customFormat="1" x14ac:dyDescent="0.3">
      <c r="B54" s="667"/>
      <c r="C54" s="17" t="s">
        <v>63</v>
      </c>
      <c r="D54" s="83">
        <v>26</v>
      </c>
      <c r="E54" s="450">
        <v>82</v>
      </c>
      <c r="F54" s="603">
        <f t="shared" si="25"/>
        <v>3.1538461538461537</v>
      </c>
    </row>
    <row r="55" spans="2:6" s="185" customFormat="1" x14ac:dyDescent="0.3">
      <c r="B55" s="667"/>
      <c r="C55" s="95" t="s">
        <v>64</v>
      </c>
      <c r="D55" s="528">
        <v>41</v>
      </c>
      <c r="E55" s="601">
        <v>186</v>
      </c>
      <c r="F55" s="604">
        <f t="shared" si="25"/>
        <v>4.5365853658536581</v>
      </c>
    </row>
    <row r="56" spans="2:6" s="185" customFormat="1" x14ac:dyDescent="0.3">
      <c r="B56" s="667"/>
      <c r="C56" s="9" t="s">
        <v>65</v>
      </c>
      <c r="D56" s="85">
        <v>15</v>
      </c>
      <c r="E56" s="494">
        <v>53</v>
      </c>
      <c r="F56" s="605">
        <f t="shared" si="25"/>
        <v>3.5333333333333332</v>
      </c>
    </row>
    <row r="57" spans="2:6" s="185" customFormat="1" x14ac:dyDescent="0.3">
      <c r="B57" s="668"/>
      <c r="C57" s="95" t="s">
        <v>66</v>
      </c>
      <c r="D57" s="528">
        <v>15</v>
      </c>
      <c r="E57" s="601">
        <v>31</v>
      </c>
      <c r="F57" s="604">
        <f t="shared" si="25"/>
        <v>2.0666666666666669</v>
      </c>
    </row>
    <row r="58" spans="2:6" s="185" customFormat="1" x14ac:dyDescent="0.3">
      <c r="B58" s="948" t="s">
        <v>14</v>
      </c>
      <c r="C58" s="96" t="s">
        <v>67</v>
      </c>
      <c r="D58" s="529">
        <v>15</v>
      </c>
      <c r="E58" s="606">
        <v>64</v>
      </c>
      <c r="F58" s="607">
        <f t="shared" si="25"/>
        <v>4.2666666666666666</v>
      </c>
    </row>
    <row r="59" spans="2:6" s="185" customFormat="1" x14ac:dyDescent="0.3">
      <c r="B59" s="950"/>
      <c r="C59" s="9" t="s">
        <v>68</v>
      </c>
      <c r="D59" s="85">
        <v>26</v>
      </c>
      <c r="E59" s="494">
        <v>77</v>
      </c>
      <c r="F59" s="605">
        <f t="shared" si="25"/>
        <v>2.9615384615384617</v>
      </c>
    </row>
    <row r="60" spans="2:6" s="185" customFormat="1" x14ac:dyDescent="0.3">
      <c r="B60" s="950"/>
      <c r="C60" s="96" t="s">
        <v>69</v>
      </c>
      <c r="D60" s="529">
        <v>26</v>
      </c>
      <c r="E60" s="606">
        <v>118</v>
      </c>
      <c r="F60" s="607">
        <f t="shared" si="25"/>
        <v>4.5384615384615383</v>
      </c>
    </row>
    <row r="61" spans="2:6" s="185" customFormat="1" x14ac:dyDescent="0.3">
      <c r="B61" s="950"/>
      <c r="C61" s="9" t="s">
        <v>70</v>
      </c>
      <c r="D61" s="85">
        <v>15</v>
      </c>
      <c r="E61" s="494">
        <v>28</v>
      </c>
      <c r="F61" s="605">
        <f t="shared" si="25"/>
        <v>1.8666666666666667</v>
      </c>
    </row>
    <row r="62" spans="2:6" s="185" customFormat="1" x14ac:dyDescent="0.3">
      <c r="B62" s="950"/>
      <c r="C62" s="96" t="s">
        <v>71</v>
      </c>
      <c r="D62" s="529">
        <v>26</v>
      </c>
      <c r="E62" s="606">
        <v>102</v>
      </c>
      <c r="F62" s="607">
        <f t="shared" si="25"/>
        <v>3.9230769230769229</v>
      </c>
    </row>
    <row r="63" spans="2:6" s="185" customFormat="1" x14ac:dyDescent="0.3">
      <c r="B63" s="952"/>
      <c r="C63" s="9" t="s">
        <v>72</v>
      </c>
      <c r="D63" s="85">
        <v>26</v>
      </c>
      <c r="E63" s="494">
        <v>94</v>
      </c>
      <c r="F63" s="605">
        <f t="shared" si="25"/>
        <v>3.6153846153846154</v>
      </c>
    </row>
    <row r="64" spans="2:6" s="185" customFormat="1" x14ac:dyDescent="0.3">
      <c r="B64" s="908" t="s">
        <v>15</v>
      </c>
      <c r="C64" s="97" t="s">
        <v>73</v>
      </c>
      <c r="D64" s="530">
        <v>15</v>
      </c>
      <c r="E64" s="608">
        <v>43</v>
      </c>
      <c r="F64" s="609">
        <f t="shared" si="25"/>
        <v>2.8666666666666667</v>
      </c>
    </row>
    <row r="65" spans="2:6" s="185" customFormat="1" x14ac:dyDescent="0.3">
      <c r="B65" s="910"/>
      <c r="C65" s="9" t="s">
        <v>74</v>
      </c>
      <c r="D65" s="85">
        <v>26</v>
      </c>
      <c r="E65" s="494">
        <v>65</v>
      </c>
      <c r="F65" s="605">
        <f t="shared" si="25"/>
        <v>2.5</v>
      </c>
    </row>
    <row r="66" spans="2:6" s="185" customFormat="1" x14ac:dyDescent="0.3">
      <c r="B66" s="910"/>
      <c r="C66" s="97" t="s">
        <v>75</v>
      </c>
      <c r="D66" s="530">
        <v>26</v>
      </c>
      <c r="E66" s="608">
        <v>74</v>
      </c>
      <c r="F66" s="609">
        <f t="shared" si="25"/>
        <v>2.8461538461538463</v>
      </c>
    </row>
    <row r="67" spans="2:6" s="185" customFormat="1" x14ac:dyDescent="0.3">
      <c r="B67" s="910"/>
      <c r="C67" s="9" t="s">
        <v>76</v>
      </c>
      <c r="D67" s="85">
        <v>26</v>
      </c>
      <c r="E67" s="494">
        <v>75</v>
      </c>
      <c r="F67" s="605">
        <f t="shared" si="25"/>
        <v>2.8846153846153846</v>
      </c>
    </row>
    <row r="68" spans="2:6" s="185" customFormat="1" x14ac:dyDescent="0.3">
      <c r="B68" s="910"/>
      <c r="C68" s="97" t="s">
        <v>77</v>
      </c>
      <c r="D68" s="530">
        <v>26</v>
      </c>
      <c r="E68" s="608">
        <v>70</v>
      </c>
      <c r="F68" s="609">
        <f t="shared" si="25"/>
        <v>2.6923076923076925</v>
      </c>
    </row>
    <row r="69" spans="2:6" s="185" customFormat="1" x14ac:dyDescent="0.3">
      <c r="B69" s="912"/>
      <c r="C69" s="9" t="s">
        <v>78</v>
      </c>
      <c r="D69" s="85">
        <v>15</v>
      </c>
      <c r="E69" s="494">
        <v>19</v>
      </c>
      <c r="F69" s="605">
        <f t="shared" si="25"/>
        <v>1.2666666666666666</v>
      </c>
    </row>
    <row r="70" spans="2:6" s="185" customFormat="1" x14ac:dyDescent="0.3">
      <c r="B70" s="914" t="s">
        <v>16</v>
      </c>
      <c r="C70" s="98" t="s">
        <v>79</v>
      </c>
      <c r="D70" s="531">
        <v>15</v>
      </c>
      <c r="E70" s="610">
        <v>32</v>
      </c>
      <c r="F70" s="611">
        <f t="shared" si="25"/>
        <v>2.1333333333333333</v>
      </c>
    </row>
    <row r="71" spans="2:6" s="185" customFormat="1" x14ac:dyDescent="0.3">
      <c r="B71" s="918"/>
      <c r="C71" s="9" t="s">
        <v>80</v>
      </c>
      <c r="D71" s="85">
        <v>41</v>
      </c>
      <c r="E71" s="494">
        <v>178</v>
      </c>
      <c r="F71" s="605">
        <f t="shared" si="25"/>
        <v>4.3414634146341466</v>
      </c>
    </row>
    <row r="72" spans="2:6" s="185" customFormat="1" ht="15" customHeight="1" x14ac:dyDescent="0.3">
      <c r="B72" s="920" t="s">
        <v>17</v>
      </c>
      <c r="C72" s="99" t="s">
        <v>81</v>
      </c>
      <c r="D72" s="522">
        <v>15</v>
      </c>
      <c r="E72" s="612">
        <v>42</v>
      </c>
      <c r="F72" s="613">
        <f t="shared" si="25"/>
        <v>2.8</v>
      </c>
    </row>
    <row r="73" spans="2:6" s="185" customFormat="1" x14ac:dyDescent="0.3">
      <c r="B73" s="922"/>
      <c r="C73" s="9" t="s">
        <v>82</v>
      </c>
      <c r="D73" s="85">
        <v>26</v>
      </c>
      <c r="E73" s="494">
        <v>61</v>
      </c>
      <c r="F73" s="605">
        <f t="shared" si="25"/>
        <v>2.3461538461538463</v>
      </c>
    </row>
    <row r="74" spans="2:6" s="185" customFormat="1" x14ac:dyDescent="0.3">
      <c r="B74" s="953"/>
      <c r="C74" s="99" t="s">
        <v>83</v>
      </c>
      <c r="D74" s="522">
        <v>41</v>
      </c>
      <c r="E74" s="612">
        <v>181</v>
      </c>
      <c r="F74" s="613">
        <f t="shared" si="25"/>
        <v>4.4146341463414638</v>
      </c>
    </row>
    <row r="75" spans="2:6" s="185" customFormat="1" x14ac:dyDescent="0.3">
      <c r="B75" s="954"/>
      <c r="C75" s="9" t="s">
        <v>84</v>
      </c>
      <c r="D75" s="85">
        <v>26</v>
      </c>
      <c r="E75" s="494">
        <v>84</v>
      </c>
      <c r="F75" s="605">
        <f t="shared" si="25"/>
        <v>3.2307692307692308</v>
      </c>
    </row>
    <row r="76" spans="2:6" s="185" customFormat="1" ht="15" customHeight="1" x14ac:dyDescent="0.3">
      <c r="B76" s="1008" t="s">
        <v>18</v>
      </c>
      <c r="C76" s="100" t="s">
        <v>85</v>
      </c>
      <c r="D76" s="524">
        <v>15</v>
      </c>
      <c r="E76" s="614">
        <v>30</v>
      </c>
      <c r="F76" s="615">
        <f t="shared" si="25"/>
        <v>2</v>
      </c>
    </row>
    <row r="77" spans="2:6" s="185" customFormat="1" x14ac:dyDescent="0.3">
      <c r="B77" s="1009"/>
      <c r="C77" s="17" t="s">
        <v>86</v>
      </c>
      <c r="D77" s="83">
        <v>15</v>
      </c>
      <c r="E77" s="450">
        <v>35</v>
      </c>
      <c r="F77" s="603">
        <f t="shared" si="25"/>
        <v>2.3333333333333335</v>
      </c>
    </row>
    <row r="78" spans="2:6" s="185" customFormat="1" x14ac:dyDescent="0.3">
      <c r="B78" s="1009"/>
      <c r="C78" s="100" t="s">
        <v>87</v>
      </c>
      <c r="D78" s="524">
        <v>26</v>
      </c>
      <c r="E78" s="614">
        <v>87</v>
      </c>
      <c r="F78" s="615">
        <f t="shared" si="25"/>
        <v>3.3461538461538463</v>
      </c>
    </row>
    <row r="79" spans="2:6" s="185" customFormat="1" x14ac:dyDescent="0.3">
      <c r="B79" s="1009"/>
      <c r="C79" s="17" t="s">
        <v>88</v>
      </c>
      <c r="D79" s="83">
        <v>15</v>
      </c>
      <c r="E79" s="450">
        <v>22</v>
      </c>
      <c r="F79" s="603">
        <f t="shared" si="25"/>
        <v>1.4666666666666666</v>
      </c>
    </row>
    <row r="80" spans="2:6" s="185" customFormat="1" x14ac:dyDescent="0.3">
      <c r="B80" s="1009"/>
      <c r="C80" s="100" t="s">
        <v>89</v>
      </c>
      <c r="D80" s="524">
        <v>41</v>
      </c>
      <c r="E80" s="614">
        <v>279</v>
      </c>
      <c r="F80" s="615">
        <f t="shared" si="25"/>
        <v>6.8048780487804876</v>
      </c>
    </row>
    <row r="81" spans="2:6" s="185" customFormat="1" x14ac:dyDescent="0.3">
      <c r="B81" s="1009"/>
      <c r="C81" s="17" t="s">
        <v>90</v>
      </c>
      <c r="D81" s="83">
        <v>41</v>
      </c>
      <c r="E81" s="450">
        <v>251</v>
      </c>
      <c r="F81" s="603">
        <f t="shared" si="25"/>
        <v>6.1219512195121952</v>
      </c>
    </row>
    <row r="82" spans="2:6" s="185" customFormat="1" x14ac:dyDescent="0.3">
      <c r="B82" s="1009"/>
      <c r="C82" s="100" t="s">
        <v>91</v>
      </c>
      <c r="D82" s="524">
        <v>26</v>
      </c>
      <c r="E82" s="614">
        <v>75</v>
      </c>
      <c r="F82" s="615">
        <f t="shared" si="25"/>
        <v>2.8846153846153846</v>
      </c>
    </row>
    <row r="83" spans="2:6" s="185" customFormat="1" x14ac:dyDescent="0.3">
      <c r="B83" s="1009"/>
      <c r="C83" s="17" t="s">
        <v>92</v>
      </c>
      <c r="D83" s="83">
        <v>26</v>
      </c>
      <c r="E83" s="450">
        <v>71</v>
      </c>
      <c r="F83" s="603">
        <f t="shared" si="25"/>
        <v>2.7307692307692308</v>
      </c>
    </row>
    <row r="84" spans="2:6" s="185" customFormat="1" ht="15" customHeight="1" x14ac:dyDescent="0.3">
      <c r="B84" s="1010"/>
      <c r="C84" s="616" t="s">
        <v>248</v>
      </c>
      <c r="D84" s="525"/>
      <c r="E84" s="614"/>
      <c r="F84" s="615"/>
    </row>
    <row r="85" spans="2:6" s="185" customFormat="1" x14ac:dyDescent="0.3">
      <c r="B85" s="1011" t="s">
        <v>19</v>
      </c>
      <c r="C85" s="101" t="s">
        <v>93</v>
      </c>
      <c r="D85" s="1014">
        <v>15</v>
      </c>
      <c r="E85" s="617">
        <v>31</v>
      </c>
      <c r="F85" s="618">
        <f>(E85/8)</f>
        <v>3.875</v>
      </c>
    </row>
    <row r="86" spans="2:6" s="185" customFormat="1" x14ac:dyDescent="0.3">
      <c r="B86" s="1012"/>
      <c r="C86" s="101" t="s">
        <v>94</v>
      </c>
      <c r="D86" s="1015"/>
      <c r="E86" s="617">
        <v>20</v>
      </c>
      <c r="F86" s="618">
        <f>(E86/7)</f>
        <v>2.8571428571428572</v>
      </c>
    </row>
    <row r="87" spans="2:6" s="185" customFormat="1" x14ac:dyDescent="0.3">
      <c r="B87" s="1012"/>
      <c r="C87" s="17" t="s">
        <v>95</v>
      </c>
      <c r="D87" s="514">
        <v>41</v>
      </c>
      <c r="E87" s="450">
        <v>152</v>
      </c>
      <c r="F87" s="603">
        <f t="shared" ref="F87:F101" si="26">(E87/D87)</f>
        <v>3.7073170731707319</v>
      </c>
    </row>
    <row r="88" spans="2:6" s="185" customFormat="1" x14ac:dyDescent="0.3">
      <c r="B88" s="1012"/>
      <c r="C88" s="101" t="s">
        <v>96</v>
      </c>
      <c r="D88" s="526">
        <v>26</v>
      </c>
      <c r="E88" s="617">
        <v>72</v>
      </c>
      <c r="F88" s="618">
        <f t="shared" si="26"/>
        <v>2.7692307692307692</v>
      </c>
    </row>
    <row r="89" spans="2:6" s="185" customFormat="1" x14ac:dyDescent="0.3">
      <c r="B89" s="1012"/>
      <c r="C89" s="17" t="s">
        <v>97</v>
      </c>
      <c r="D89" s="83">
        <v>26</v>
      </c>
      <c r="E89" s="450">
        <v>98</v>
      </c>
      <c r="F89" s="603">
        <f t="shared" si="26"/>
        <v>3.7692307692307692</v>
      </c>
    </row>
    <row r="90" spans="2:6" s="185" customFormat="1" x14ac:dyDescent="0.3">
      <c r="B90" s="1013"/>
      <c r="C90" s="101" t="s">
        <v>98</v>
      </c>
      <c r="D90" s="526">
        <v>26</v>
      </c>
      <c r="E90" s="617">
        <v>78</v>
      </c>
      <c r="F90" s="618">
        <f t="shared" si="26"/>
        <v>3</v>
      </c>
    </row>
    <row r="91" spans="2:6" s="185" customFormat="1" x14ac:dyDescent="0.3">
      <c r="B91" s="1016" t="s">
        <v>20</v>
      </c>
      <c r="C91" s="102" t="s">
        <v>99</v>
      </c>
      <c r="D91" s="517">
        <v>26</v>
      </c>
      <c r="E91" s="547">
        <v>98</v>
      </c>
      <c r="F91" s="619">
        <f t="shared" si="26"/>
        <v>3.7692307692307692</v>
      </c>
    </row>
    <row r="92" spans="2:6" s="185" customFormat="1" x14ac:dyDescent="0.3">
      <c r="B92" s="1017"/>
      <c r="C92" s="17" t="s">
        <v>100</v>
      </c>
      <c r="D92" s="83">
        <v>26</v>
      </c>
      <c r="E92" s="450">
        <v>85</v>
      </c>
      <c r="F92" s="603">
        <f t="shared" si="26"/>
        <v>3.2692307692307692</v>
      </c>
    </row>
    <row r="93" spans="2:6" s="185" customFormat="1" x14ac:dyDescent="0.3">
      <c r="B93" s="1017"/>
      <c r="C93" s="102" t="s">
        <v>101</v>
      </c>
      <c r="D93" s="517">
        <v>26</v>
      </c>
      <c r="E93" s="547">
        <v>72</v>
      </c>
      <c r="F93" s="619">
        <f t="shared" si="26"/>
        <v>2.7692307692307692</v>
      </c>
    </row>
    <row r="94" spans="2:6" s="185" customFormat="1" ht="15" customHeight="1" x14ac:dyDescent="0.3">
      <c r="B94" s="1018"/>
      <c r="C94" s="17" t="s">
        <v>102</v>
      </c>
      <c r="D94" s="83">
        <v>26</v>
      </c>
      <c r="E94" s="450">
        <v>90</v>
      </c>
      <c r="F94" s="603">
        <f t="shared" si="26"/>
        <v>3.4615384615384617</v>
      </c>
    </row>
    <row r="95" spans="2:6" s="185" customFormat="1" x14ac:dyDescent="0.3">
      <c r="B95" s="674" t="s">
        <v>21</v>
      </c>
      <c r="C95" s="103" t="s">
        <v>103</v>
      </c>
      <c r="D95" s="520">
        <v>26</v>
      </c>
      <c r="E95" s="620">
        <v>112</v>
      </c>
      <c r="F95" s="621">
        <f t="shared" si="26"/>
        <v>4.3076923076923075</v>
      </c>
    </row>
    <row r="96" spans="2:6" s="185" customFormat="1" x14ac:dyDescent="0.3">
      <c r="B96" s="894"/>
      <c r="C96" s="17" t="s">
        <v>104</v>
      </c>
      <c r="D96" s="83">
        <v>26</v>
      </c>
      <c r="E96" s="450">
        <v>100</v>
      </c>
      <c r="F96" s="603">
        <f t="shared" si="26"/>
        <v>3.8461538461538463</v>
      </c>
    </row>
    <row r="97" spans="2:6" s="185" customFormat="1" x14ac:dyDescent="0.3">
      <c r="B97" s="894"/>
      <c r="C97" s="103" t="s">
        <v>105</v>
      </c>
      <c r="D97" s="520">
        <v>26</v>
      </c>
      <c r="E97" s="620">
        <v>74</v>
      </c>
      <c r="F97" s="621">
        <f t="shared" si="26"/>
        <v>2.8461538461538463</v>
      </c>
    </row>
    <row r="98" spans="2:6" s="185" customFormat="1" x14ac:dyDescent="0.3">
      <c r="B98" s="894"/>
      <c r="C98" s="17" t="s">
        <v>106</v>
      </c>
      <c r="D98" s="83">
        <v>15</v>
      </c>
      <c r="E98" s="450">
        <v>38</v>
      </c>
      <c r="F98" s="603">
        <f t="shared" si="26"/>
        <v>2.5333333333333332</v>
      </c>
    </row>
    <row r="99" spans="2:6" s="185" customFormat="1" x14ac:dyDescent="0.3">
      <c r="B99" s="894"/>
      <c r="C99" s="103" t="s">
        <v>107</v>
      </c>
      <c r="D99" s="520">
        <v>26</v>
      </c>
      <c r="E99" s="620">
        <v>107</v>
      </c>
      <c r="F99" s="621">
        <f t="shared" si="26"/>
        <v>4.115384615384615</v>
      </c>
    </row>
    <row r="100" spans="2:6" s="185" customFormat="1" x14ac:dyDescent="0.3">
      <c r="B100" s="894"/>
      <c r="C100" s="257" t="s">
        <v>108</v>
      </c>
      <c r="D100" s="83">
        <v>26</v>
      </c>
      <c r="E100" s="450">
        <v>72</v>
      </c>
      <c r="F100" s="603">
        <f t="shared" si="26"/>
        <v>2.7692307692307692</v>
      </c>
    </row>
    <row r="101" spans="2:6" s="185" customFormat="1" x14ac:dyDescent="0.3">
      <c r="B101" s="895"/>
      <c r="C101" s="103" t="s">
        <v>109</v>
      </c>
      <c r="D101" s="520">
        <v>26</v>
      </c>
      <c r="E101" s="620">
        <v>82</v>
      </c>
      <c r="F101" s="621">
        <f t="shared" si="26"/>
        <v>3.1538461538461537</v>
      </c>
    </row>
    <row r="102" spans="2:6" s="185" customFormat="1" x14ac:dyDescent="0.3">
      <c r="B102" s="866" t="s">
        <v>35</v>
      </c>
      <c r="C102" s="985"/>
      <c r="D102" s="394">
        <f>SUM(D51:D101)</f>
        <v>1221</v>
      </c>
      <c r="E102" s="516">
        <f>SUM(E51:E101)</f>
        <v>4269</v>
      </c>
      <c r="F102" s="395"/>
    </row>
    <row r="103" spans="2:6" s="185" customFormat="1" x14ac:dyDescent="0.3"/>
    <row r="104" spans="2:6" s="185" customFormat="1" x14ac:dyDescent="0.3"/>
    <row r="105" spans="2:6" s="185" customFormat="1" x14ac:dyDescent="0.3"/>
    <row r="106" spans="2:6" s="185" customFormat="1" x14ac:dyDescent="0.3"/>
    <row r="107" spans="2:6" s="185" customFormat="1" x14ac:dyDescent="0.3"/>
    <row r="108" spans="2:6" s="185" customFormat="1" x14ac:dyDescent="0.3"/>
    <row r="109" spans="2:6" s="185" customFormat="1" x14ac:dyDescent="0.3"/>
    <row r="110" spans="2:6" s="185" customFormat="1" x14ac:dyDescent="0.3"/>
    <row r="111" spans="2:6" s="185" customFormat="1" x14ac:dyDescent="0.3"/>
    <row r="112" spans="2:6" s="185" customFormat="1" x14ac:dyDescent="0.3"/>
    <row r="113" s="185" customFormat="1" x14ac:dyDescent="0.3"/>
    <row r="114" s="185" customFormat="1" x14ac:dyDescent="0.3"/>
    <row r="115" s="185" customFormat="1" x14ac:dyDescent="0.3"/>
    <row r="116" s="185" customFormat="1" x14ac:dyDescent="0.3"/>
    <row r="117" s="185" customFormat="1" x14ac:dyDescent="0.3"/>
    <row r="118" s="185" customFormat="1" x14ac:dyDescent="0.3"/>
    <row r="119" s="185" customFormat="1" x14ac:dyDescent="0.3"/>
    <row r="120" s="185" customFormat="1" x14ac:dyDescent="0.3"/>
    <row r="121" s="185" customFormat="1" x14ac:dyDescent="0.3"/>
    <row r="122" s="185" customFormat="1" x14ac:dyDescent="0.3"/>
    <row r="123" s="185" customFormat="1" x14ac:dyDescent="0.3"/>
    <row r="124" s="185" customFormat="1" x14ac:dyDescent="0.3"/>
    <row r="125" s="185" customFormat="1" x14ac:dyDescent="0.3"/>
    <row r="126" s="185" customFormat="1" x14ac:dyDescent="0.3"/>
    <row r="127" s="185" customFormat="1" x14ac:dyDescent="0.3"/>
    <row r="128" s="185" customFormat="1" x14ac:dyDescent="0.3"/>
    <row r="129" s="185" customFormat="1" x14ac:dyDescent="0.3"/>
    <row r="130" s="185" customFormat="1" x14ac:dyDescent="0.3"/>
    <row r="131" s="185" customFormat="1" x14ac:dyDescent="0.3"/>
    <row r="132" s="185" customFormat="1" x14ac:dyDescent="0.3"/>
    <row r="133" s="185" customFormat="1" x14ac:dyDescent="0.3"/>
    <row r="134" s="185" customFormat="1" x14ac:dyDescent="0.3"/>
    <row r="135" s="185" customFormat="1" x14ac:dyDescent="0.3"/>
    <row r="136" s="185" customFormat="1" x14ac:dyDescent="0.3"/>
    <row r="137" s="185" customFormat="1" x14ac:dyDescent="0.3"/>
    <row r="138" s="185" customFormat="1" x14ac:dyDescent="0.3"/>
    <row r="139" s="185" customFormat="1" x14ac:dyDescent="0.3"/>
    <row r="140" s="185" customFormat="1" x14ac:dyDescent="0.3"/>
    <row r="141" s="185" customFormat="1" x14ac:dyDescent="0.3"/>
    <row r="142" s="185" customFormat="1" x14ac:dyDescent="0.3"/>
    <row r="143" s="185" customFormat="1" x14ac:dyDescent="0.3"/>
    <row r="144" s="185" customFormat="1" x14ac:dyDescent="0.3"/>
    <row r="145" s="185" customFormat="1" x14ac:dyDescent="0.3"/>
    <row r="146" s="185" customFormat="1" x14ac:dyDescent="0.3"/>
    <row r="147" s="185" customFormat="1" x14ac:dyDescent="0.3"/>
    <row r="148" s="185" customFormat="1" x14ac:dyDescent="0.3"/>
    <row r="149" s="185" customFormat="1" x14ac:dyDescent="0.3"/>
    <row r="150" s="185" customFormat="1" x14ac:dyDescent="0.3"/>
    <row r="151" s="185" customFormat="1" x14ac:dyDescent="0.3"/>
    <row r="152" s="185" customFormat="1" x14ac:dyDescent="0.3"/>
    <row r="153" s="185" customFormat="1" x14ac:dyDescent="0.3"/>
    <row r="154" s="185" customFormat="1" x14ac:dyDescent="0.3"/>
    <row r="155" s="185" customFormat="1" x14ac:dyDescent="0.3"/>
    <row r="156" s="185" customFormat="1" x14ac:dyDescent="0.3"/>
    <row r="157" s="185" customFormat="1" x14ac:dyDescent="0.3"/>
    <row r="158" s="185" customFormat="1" x14ac:dyDescent="0.3"/>
    <row r="159" s="185" customFormat="1" x14ac:dyDescent="0.3"/>
    <row r="160" s="185" customFormat="1" x14ac:dyDescent="0.3"/>
    <row r="161" s="185" customFormat="1" x14ac:dyDescent="0.3"/>
    <row r="162" s="185" customFormat="1" x14ac:dyDescent="0.3"/>
    <row r="163" s="185" customFormat="1" x14ac:dyDescent="0.3"/>
    <row r="164" s="185" customFormat="1" x14ac:dyDescent="0.3"/>
    <row r="165" s="185" customFormat="1" x14ac:dyDescent="0.3"/>
    <row r="166" s="185" customFormat="1" x14ac:dyDescent="0.3"/>
    <row r="167" s="185" customFormat="1" x14ac:dyDescent="0.3"/>
    <row r="168" s="185" customFormat="1" x14ac:dyDescent="0.3"/>
    <row r="169" s="185" customFormat="1" x14ac:dyDescent="0.3"/>
    <row r="170" s="185" customFormat="1" x14ac:dyDescent="0.3"/>
    <row r="171" s="185" customFormat="1" x14ac:dyDescent="0.3"/>
    <row r="172" s="185" customFormat="1" x14ac:dyDescent="0.3"/>
    <row r="173" s="185" customFormat="1" x14ac:dyDescent="0.3"/>
    <row r="174" s="185" customFormat="1" x14ac:dyDescent="0.3"/>
    <row r="175" s="185" customFormat="1" x14ac:dyDescent="0.3"/>
    <row r="176" s="185" customFormat="1" x14ac:dyDescent="0.3"/>
    <row r="177" s="185" customFormat="1" x14ac:dyDescent="0.3"/>
    <row r="178" s="185" customFormat="1" x14ac:dyDescent="0.3"/>
    <row r="179" s="185" customFormat="1" x14ac:dyDescent="0.3"/>
    <row r="180" s="185" customFormat="1" x14ac:dyDescent="0.3"/>
    <row r="181" s="185" customFormat="1" x14ac:dyDescent="0.3"/>
    <row r="182" s="185" customFormat="1" x14ac:dyDescent="0.3"/>
    <row r="183" s="185" customFormat="1" x14ac:dyDescent="0.3"/>
    <row r="184" s="185" customFormat="1" x14ac:dyDescent="0.3"/>
  </sheetData>
  <mergeCells count="43">
    <mergeCell ref="B102:C102"/>
    <mergeCell ref="F48:F50"/>
    <mergeCell ref="N36:O38"/>
    <mergeCell ref="N39:O41"/>
    <mergeCell ref="N42:O44"/>
    <mergeCell ref="F35:G37"/>
    <mergeCell ref="F38:G40"/>
    <mergeCell ref="F41:G43"/>
    <mergeCell ref="D48:D50"/>
    <mergeCell ref="E48:E50"/>
    <mergeCell ref="B76:B84"/>
    <mergeCell ref="B85:B90"/>
    <mergeCell ref="D85:D86"/>
    <mergeCell ref="B91:B94"/>
    <mergeCell ref="B95:B101"/>
    <mergeCell ref="B51:B57"/>
    <mergeCell ref="B58:B63"/>
    <mergeCell ref="B64:B69"/>
    <mergeCell ref="B70:B71"/>
    <mergeCell ref="B72:B75"/>
    <mergeCell ref="P9:AZ9"/>
    <mergeCell ref="P10:AB10"/>
    <mergeCell ref="N27:O29"/>
    <mergeCell ref="N30:O32"/>
    <mergeCell ref="N33:O35"/>
    <mergeCell ref="AC10:AN10"/>
    <mergeCell ref="AO10:AZ10"/>
    <mergeCell ref="N12:O14"/>
    <mergeCell ref="N15:O17"/>
    <mergeCell ref="N18:O20"/>
    <mergeCell ref="N21:O23"/>
    <mergeCell ref="N24:O26"/>
    <mergeCell ref="L9:O9"/>
    <mergeCell ref="C9:D9"/>
    <mergeCell ref="H9:K9"/>
    <mergeCell ref="F11:G13"/>
    <mergeCell ref="F14:G16"/>
    <mergeCell ref="F32:G34"/>
    <mergeCell ref="F17:G19"/>
    <mergeCell ref="F20:G22"/>
    <mergeCell ref="F23:G25"/>
    <mergeCell ref="F26:G28"/>
    <mergeCell ref="F29:G31"/>
  </mergeCells>
  <pageMargins left="0.7" right="0.7" top="0.75" bottom="0.75" header="0.3" footer="0.3"/>
  <pageSetup paperSize="9" orientation="portrait" r:id="rId1"/>
  <ignoredErrors>
    <ignoredError sqref="I13 J13:K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46"/>
  <sheetViews>
    <sheetView zoomScale="85" zoomScaleNormal="85" workbookViewId="0">
      <selection activeCell="N40" sqref="N40"/>
    </sheetView>
  </sheetViews>
  <sheetFormatPr defaultRowHeight="14.4" x14ac:dyDescent="0.3"/>
  <cols>
    <col min="1" max="1" width="9.109375" style="185"/>
    <col min="2" max="2" width="17" style="185" customWidth="1"/>
    <col min="3" max="3" width="9.109375" style="185" customWidth="1"/>
    <col min="4" max="7" width="9.109375" style="185"/>
    <col min="8" max="8" width="22" style="185" bestFit="1" customWidth="1"/>
    <col min="9" max="9" width="11" style="185" bestFit="1" customWidth="1"/>
    <col min="10" max="13" width="9.109375" style="185"/>
    <col min="14" max="14" width="17.5546875" style="185" customWidth="1"/>
    <col min="15" max="16" width="9.109375" style="185"/>
    <col min="17" max="17" width="8.88671875" style="185" bestFit="1" customWidth="1"/>
    <col min="18" max="62" width="9.109375" style="185"/>
  </cols>
  <sheetData>
    <row r="1" spans="2:17" x14ac:dyDescent="0.3">
      <c r="B1" s="262" t="s">
        <v>181</v>
      </c>
    </row>
    <row r="2" spans="2:17" x14ac:dyDescent="0.3">
      <c r="B2" s="262" t="s">
        <v>206</v>
      </c>
    </row>
    <row r="3" spans="2:17" x14ac:dyDescent="0.3">
      <c r="B3" s="262" t="s">
        <v>208</v>
      </c>
    </row>
    <row r="5" spans="2:17" ht="40.5" customHeight="1" x14ac:dyDescent="0.3">
      <c r="B5" s="3"/>
      <c r="C5" s="3"/>
      <c r="D5" s="1038" t="s">
        <v>46</v>
      </c>
      <c r="E5" s="1039"/>
      <c r="F5" s="1039"/>
      <c r="G5" s="248"/>
      <c r="H5" s="1040" t="s">
        <v>155</v>
      </c>
      <c r="I5" s="1040"/>
      <c r="J5" s="1040"/>
      <c r="K5" s="1040"/>
      <c r="M5" s="2"/>
      <c r="N5" s="2"/>
      <c r="O5" s="1023" t="s">
        <v>118</v>
      </c>
      <c r="P5" s="1023"/>
      <c r="Q5" s="1023"/>
    </row>
    <row r="6" spans="2:17" ht="26.25" customHeight="1" x14ac:dyDescent="0.3">
      <c r="B6" s="3"/>
      <c r="C6" s="3"/>
      <c r="D6" s="137" t="s">
        <v>4</v>
      </c>
      <c r="E6" s="138" t="s">
        <v>5</v>
      </c>
      <c r="F6" s="137" t="s">
        <v>6</v>
      </c>
      <c r="G6" s="6"/>
      <c r="H6" s="1041"/>
      <c r="I6" s="1041"/>
      <c r="J6" s="1041"/>
      <c r="K6" s="1041"/>
      <c r="M6" s="2"/>
      <c r="N6" s="2"/>
      <c r="O6" s="457" t="s">
        <v>4</v>
      </c>
      <c r="P6" s="457" t="s">
        <v>230</v>
      </c>
      <c r="Q6" s="457" t="s">
        <v>6</v>
      </c>
    </row>
    <row r="7" spans="2:17" ht="15" customHeight="1" x14ac:dyDescent="0.3">
      <c r="B7" s="666" t="s">
        <v>8</v>
      </c>
      <c r="C7" s="10" t="s">
        <v>9</v>
      </c>
      <c r="D7" s="13">
        <v>45</v>
      </c>
      <c r="E7" s="13">
        <v>45</v>
      </c>
      <c r="F7" s="13">
        <v>39</v>
      </c>
      <c r="G7" s="20"/>
      <c r="H7" s="3"/>
      <c r="I7" s="251" t="s">
        <v>175</v>
      </c>
      <c r="J7" s="251" t="s">
        <v>176</v>
      </c>
      <c r="K7" s="251" t="s">
        <v>5</v>
      </c>
      <c r="M7" s="1024" t="s">
        <v>231</v>
      </c>
      <c r="N7" s="1025"/>
      <c r="O7" s="458">
        <v>1</v>
      </c>
      <c r="P7" s="459">
        <v>3</v>
      </c>
      <c r="Q7" s="459">
        <v>5</v>
      </c>
    </row>
    <row r="8" spans="2:17" ht="15" customHeight="1" x14ac:dyDescent="0.3">
      <c r="B8" s="667"/>
      <c r="C8" s="3" t="s">
        <v>10</v>
      </c>
      <c r="D8" s="16">
        <v>0</v>
      </c>
      <c r="E8" s="514">
        <v>12</v>
      </c>
      <c r="F8" s="16">
        <v>0</v>
      </c>
      <c r="G8" s="20"/>
      <c r="H8" s="666" t="s">
        <v>8</v>
      </c>
      <c r="I8" s="1042" t="s">
        <v>177</v>
      </c>
      <c r="J8" s="10" t="s">
        <v>9</v>
      </c>
      <c r="K8" s="13">
        <v>40</v>
      </c>
      <c r="M8" s="1019" t="s">
        <v>232</v>
      </c>
      <c r="N8" s="1020"/>
      <c r="O8" s="266">
        <v>7</v>
      </c>
      <c r="P8" s="237">
        <v>2</v>
      </c>
      <c r="Q8" s="237">
        <v>11</v>
      </c>
    </row>
    <row r="9" spans="2:17" x14ac:dyDescent="0.3">
      <c r="B9" s="667"/>
      <c r="C9" s="10" t="s">
        <v>11</v>
      </c>
      <c r="D9" s="13">
        <v>0</v>
      </c>
      <c r="E9" s="13">
        <v>15</v>
      </c>
      <c r="F9" s="13">
        <v>0</v>
      </c>
      <c r="G9" s="20"/>
      <c r="H9" s="667"/>
      <c r="I9" s="1043"/>
      <c r="J9" s="3" t="s">
        <v>10</v>
      </c>
      <c r="K9" s="514">
        <v>0</v>
      </c>
      <c r="M9" s="1024" t="s">
        <v>233</v>
      </c>
      <c r="N9" s="1025"/>
      <c r="O9" s="458">
        <v>0</v>
      </c>
      <c r="P9" s="459">
        <v>1</v>
      </c>
      <c r="Q9" s="459">
        <v>1</v>
      </c>
    </row>
    <row r="10" spans="2:17" x14ac:dyDescent="0.3">
      <c r="B10" s="668"/>
      <c r="C10" s="107" t="s">
        <v>47</v>
      </c>
      <c r="D10" s="108">
        <f>SUM(D7:D9)</f>
        <v>45</v>
      </c>
      <c r="E10" s="108">
        <f>SUM(E7:E9)</f>
        <v>72</v>
      </c>
      <c r="F10" s="108">
        <f>SUM(F7:F9)</f>
        <v>39</v>
      </c>
      <c r="G10" s="20"/>
      <c r="H10" s="668"/>
      <c r="I10" s="1044"/>
      <c r="J10" s="107" t="s">
        <v>47</v>
      </c>
      <c r="K10" s="108">
        <f>SUM(K8:K9)</f>
        <v>40</v>
      </c>
      <c r="M10" s="1019" t="s">
        <v>229</v>
      </c>
      <c r="N10" s="1020"/>
      <c r="O10" s="460">
        <v>0</v>
      </c>
      <c r="P10" s="461">
        <v>0</v>
      </c>
      <c r="Q10" s="461">
        <v>2</v>
      </c>
    </row>
    <row r="11" spans="2:17" x14ac:dyDescent="0.3">
      <c r="B11" s="658" t="s">
        <v>14</v>
      </c>
      <c r="C11" s="139" t="s">
        <v>9</v>
      </c>
      <c r="D11" s="25">
        <v>35</v>
      </c>
      <c r="E11" s="25">
        <v>34</v>
      </c>
      <c r="F11" s="25">
        <v>43</v>
      </c>
      <c r="G11" s="20"/>
      <c r="H11" s="658" t="s">
        <v>14</v>
      </c>
      <c r="I11" s="1026" t="s">
        <v>177</v>
      </c>
      <c r="J11" s="139" t="s">
        <v>9</v>
      </c>
      <c r="K11" s="25">
        <v>45</v>
      </c>
      <c r="M11" s="1021" t="s">
        <v>35</v>
      </c>
      <c r="N11" s="1022"/>
      <c r="O11" s="462">
        <f>SUM(O7:O10)</f>
        <v>8</v>
      </c>
      <c r="P11" s="463">
        <f>SUM(P7:P10)</f>
        <v>6</v>
      </c>
      <c r="Q11" s="462">
        <f>SUM(Q7:Q10)</f>
        <v>19</v>
      </c>
    </row>
    <row r="12" spans="2:17" x14ac:dyDescent="0.3">
      <c r="B12" s="659"/>
      <c r="C12" s="3" t="s">
        <v>10</v>
      </c>
      <c r="D12" s="16">
        <v>0</v>
      </c>
      <c r="E12" s="16">
        <v>0</v>
      </c>
      <c r="F12" s="16">
        <v>0</v>
      </c>
      <c r="G12" s="20"/>
      <c r="H12" s="659"/>
      <c r="I12" s="1027"/>
      <c r="J12" s="3" t="s">
        <v>10</v>
      </c>
      <c r="K12" s="16">
        <v>0</v>
      </c>
    </row>
    <row r="13" spans="2:17" x14ac:dyDescent="0.3">
      <c r="B13" s="659"/>
      <c r="C13" s="22" t="s">
        <v>11</v>
      </c>
      <c r="D13" s="25">
        <v>0</v>
      </c>
      <c r="E13" s="25">
        <v>0</v>
      </c>
      <c r="F13" s="25">
        <v>0</v>
      </c>
      <c r="G13" s="20"/>
      <c r="H13" s="660"/>
      <c r="I13" s="1028"/>
      <c r="J13" s="109" t="s">
        <v>47</v>
      </c>
      <c r="K13" s="110">
        <f>SUM(K11:K12)</f>
        <v>45</v>
      </c>
    </row>
    <row r="14" spans="2:17" x14ac:dyDescent="0.3">
      <c r="B14" s="660"/>
      <c r="C14" s="109" t="s">
        <v>47</v>
      </c>
      <c r="D14" s="110">
        <f>SUM(D11:D13)</f>
        <v>35</v>
      </c>
      <c r="E14" s="110">
        <f>SUM(E11:E13)</f>
        <v>34</v>
      </c>
      <c r="F14" s="110">
        <f>SUM(F11:F13)</f>
        <v>43</v>
      </c>
      <c r="G14" s="20"/>
      <c r="H14" s="661" t="s">
        <v>15</v>
      </c>
      <c r="I14" s="1029" t="s">
        <v>177</v>
      </c>
      <c r="J14" s="26" t="s">
        <v>9</v>
      </c>
      <c r="K14" s="29">
        <v>16</v>
      </c>
    </row>
    <row r="15" spans="2:17" x14ac:dyDescent="0.3">
      <c r="B15" s="661" t="s">
        <v>15</v>
      </c>
      <c r="C15" s="26" t="s">
        <v>9</v>
      </c>
      <c r="D15" s="29">
        <v>24</v>
      </c>
      <c r="E15" s="29">
        <v>20</v>
      </c>
      <c r="F15" s="29">
        <v>26</v>
      </c>
      <c r="G15" s="20"/>
      <c r="H15" s="662"/>
      <c r="I15" s="1030"/>
      <c r="J15" s="140" t="s">
        <v>10</v>
      </c>
      <c r="K15" s="16">
        <v>0</v>
      </c>
    </row>
    <row r="16" spans="2:17" x14ac:dyDescent="0.3">
      <c r="B16" s="662"/>
      <c r="C16" s="140" t="s">
        <v>10</v>
      </c>
      <c r="D16" s="514">
        <v>11</v>
      </c>
      <c r="E16" s="16">
        <v>26</v>
      </c>
      <c r="F16" s="16">
        <v>0</v>
      </c>
      <c r="G16" s="20"/>
      <c r="H16" s="899"/>
      <c r="I16" s="1031"/>
      <c r="J16" s="111" t="s">
        <v>47</v>
      </c>
      <c r="K16" s="112">
        <f>SUM(K14:K15)</f>
        <v>16</v>
      </c>
    </row>
    <row r="17" spans="2:11" x14ac:dyDescent="0.3">
      <c r="B17" s="662"/>
      <c r="C17" s="26" t="s">
        <v>11</v>
      </c>
      <c r="D17" s="29">
        <v>0</v>
      </c>
      <c r="E17" s="29">
        <v>8</v>
      </c>
      <c r="F17" s="29">
        <v>71</v>
      </c>
      <c r="G17" s="20"/>
      <c r="H17" s="652" t="s">
        <v>16</v>
      </c>
      <c r="I17" s="1032" t="s">
        <v>177</v>
      </c>
      <c r="J17" s="30" t="s">
        <v>9</v>
      </c>
      <c r="K17" s="33">
        <v>22</v>
      </c>
    </row>
    <row r="18" spans="2:11" x14ac:dyDescent="0.3">
      <c r="B18" s="899"/>
      <c r="C18" s="111" t="s">
        <v>47</v>
      </c>
      <c r="D18" s="112">
        <f>SUM(D15:D17)</f>
        <v>35</v>
      </c>
      <c r="E18" s="112">
        <f>SUM(E15:E17)</f>
        <v>54</v>
      </c>
      <c r="F18" s="112">
        <f>SUM(F15:F17)</f>
        <v>97</v>
      </c>
      <c r="G18" s="20"/>
      <c r="H18" s="653"/>
      <c r="I18" s="1033"/>
      <c r="J18" s="3" t="s">
        <v>10</v>
      </c>
      <c r="K18" s="16">
        <v>19</v>
      </c>
    </row>
    <row r="19" spans="2:11" x14ac:dyDescent="0.3">
      <c r="B19" s="652" t="s">
        <v>16</v>
      </c>
      <c r="C19" s="30" t="s">
        <v>9</v>
      </c>
      <c r="D19" s="33">
        <v>24</v>
      </c>
      <c r="E19" s="33">
        <v>21</v>
      </c>
      <c r="F19" s="33">
        <v>20</v>
      </c>
      <c r="G19" s="20"/>
      <c r="H19" s="654"/>
      <c r="I19" s="1034"/>
      <c r="J19" s="113" t="s">
        <v>47</v>
      </c>
      <c r="K19" s="114">
        <f>SUM(K17:K18)</f>
        <v>41</v>
      </c>
    </row>
    <row r="20" spans="2:11" x14ac:dyDescent="0.3">
      <c r="B20" s="653"/>
      <c r="C20" s="3" t="s">
        <v>10</v>
      </c>
      <c r="D20" s="16">
        <v>13</v>
      </c>
      <c r="E20" s="16">
        <v>11</v>
      </c>
      <c r="F20" s="16">
        <v>0</v>
      </c>
      <c r="G20" s="20"/>
      <c r="H20" s="655" t="s">
        <v>17</v>
      </c>
      <c r="I20" s="1035" t="s">
        <v>177</v>
      </c>
      <c r="J20" s="34" t="s">
        <v>9</v>
      </c>
      <c r="K20" s="37">
        <v>24</v>
      </c>
    </row>
    <row r="21" spans="2:11" x14ac:dyDescent="0.3">
      <c r="B21" s="653"/>
      <c r="C21" s="30" t="s">
        <v>11</v>
      </c>
      <c r="D21" s="33">
        <v>9</v>
      </c>
      <c r="E21" s="33">
        <v>0</v>
      </c>
      <c r="F21" s="33">
        <v>0</v>
      </c>
      <c r="G21" s="20"/>
      <c r="H21" s="656"/>
      <c r="I21" s="1036"/>
      <c r="J21" s="187" t="s">
        <v>10</v>
      </c>
      <c r="K21" s="16">
        <v>17</v>
      </c>
    </row>
    <row r="22" spans="2:11" x14ac:dyDescent="0.3">
      <c r="B22" s="654"/>
      <c r="C22" s="113" t="s">
        <v>47</v>
      </c>
      <c r="D22" s="114">
        <f>SUM(D19:D21)</f>
        <v>46</v>
      </c>
      <c r="E22" s="114">
        <f>SUM(E19:E21)</f>
        <v>32</v>
      </c>
      <c r="F22" s="114">
        <f>SUM(F19:F21)</f>
        <v>20</v>
      </c>
      <c r="G22" s="20"/>
      <c r="H22" s="656"/>
      <c r="I22" s="1037"/>
      <c r="J22" s="115" t="s">
        <v>47</v>
      </c>
      <c r="K22" s="116">
        <f>SUM(K20:K21)</f>
        <v>41</v>
      </c>
    </row>
    <row r="23" spans="2:11" ht="15" customHeight="1" x14ac:dyDescent="0.3">
      <c r="B23" s="655" t="s">
        <v>17</v>
      </c>
      <c r="C23" s="34" t="s">
        <v>9</v>
      </c>
      <c r="D23" s="37">
        <v>20</v>
      </c>
      <c r="E23" s="37">
        <v>19</v>
      </c>
      <c r="F23" s="37">
        <v>26</v>
      </c>
      <c r="G23" s="20"/>
      <c r="H23" s="656"/>
      <c r="I23" s="1036" t="s">
        <v>178</v>
      </c>
      <c r="J23" s="252" t="s">
        <v>9</v>
      </c>
      <c r="K23" s="523">
        <v>2</v>
      </c>
    </row>
    <row r="24" spans="2:11" x14ac:dyDescent="0.3">
      <c r="B24" s="656"/>
      <c r="C24" s="187" t="s">
        <v>10</v>
      </c>
      <c r="D24" s="16">
        <v>22</v>
      </c>
      <c r="E24" s="16">
        <v>11</v>
      </c>
      <c r="F24" s="16">
        <v>0</v>
      </c>
      <c r="G24" s="20"/>
      <c r="H24" s="656"/>
      <c r="I24" s="1036"/>
      <c r="J24" s="187" t="s">
        <v>10</v>
      </c>
      <c r="K24" s="16">
        <v>1</v>
      </c>
    </row>
    <row r="25" spans="2:11" x14ac:dyDescent="0.3">
      <c r="B25" s="656"/>
      <c r="C25" s="34" t="s">
        <v>11</v>
      </c>
      <c r="D25" s="37">
        <v>0</v>
      </c>
      <c r="E25" s="37">
        <v>0</v>
      </c>
      <c r="F25" s="37">
        <v>0</v>
      </c>
      <c r="G25" s="20"/>
      <c r="H25" s="657"/>
      <c r="I25" s="1037"/>
      <c r="J25" s="115" t="s">
        <v>47</v>
      </c>
      <c r="K25" s="116">
        <f>SUM(K23:K24)</f>
        <v>3</v>
      </c>
    </row>
    <row r="26" spans="2:11" x14ac:dyDescent="0.3">
      <c r="B26" s="657"/>
      <c r="C26" s="115" t="s">
        <v>47</v>
      </c>
      <c r="D26" s="116">
        <f>SUM(D23:D25)</f>
        <v>42</v>
      </c>
      <c r="E26" s="116">
        <f>SUM(E23:E25)</f>
        <v>30</v>
      </c>
      <c r="F26" s="116">
        <f t="shared" ref="F26" si="0">SUM(F23:F25)</f>
        <v>26</v>
      </c>
      <c r="G26" s="20"/>
      <c r="H26" s="675" t="s">
        <v>18</v>
      </c>
      <c r="I26" s="1045" t="s">
        <v>177</v>
      </c>
      <c r="J26" s="38" t="s">
        <v>9</v>
      </c>
      <c r="K26" s="41">
        <v>36</v>
      </c>
    </row>
    <row r="27" spans="2:11" ht="15" customHeight="1" x14ac:dyDescent="0.3">
      <c r="B27" s="675" t="s">
        <v>18</v>
      </c>
      <c r="C27" s="38" t="s">
        <v>9</v>
      </c>
      <c r="D27" s="41">
        <v>42</v>
      </c>
      <c r="E27" s="41">
        <v>53</v>
      </c>
      <c r="F27" s="1048" t="s">
        <v>34</v>
      </c>
      <c r="G27" s="249"/>
      <c r="H27" s="676"/>
      <c r="I27" s="1046"/>
      <c r="J27" s="3" t="s">
        <v>10</v>
      </c>
      <c r="K27" s="16">
        <v>9</v>
      </c>
    </row>
    <row r="28" spans="2:11" x14ac:dyDescent="0.3">
      <c r="B28" s="676"/>
      <c r="C28" s="3" t="s">
        <v>10</v>
      </c>
      <c r="D28" s="514">
        <v>26</v>
      </c>
      <c r="E28" s="514">
        <v>33</v>
      </c>
      <c r="F28" s="1049"/>
      <c r="G28" s="84"/>
      <c r="H28" s="677"/>
      <c r="I28" s="1047"/>
      <c r="J28" s="117" t="s">
        <v>47</v>
      </c>
      <c r="K28" s="118">
        <f>SUM(K26:K27)</f>
        <v>45</v>
      </c>
    </row>
    <row r="29" spans="2:11" x14ac:dyDescent="0.3">
      <c r="B29" s="676"/>
      <c r="C29" s="38" t="s">
        <v>11</v>
      </c>
      <c r="D29" s="41">
        <v>1</v>
      </c>
      <c r="E29" s="41">
        <v>5</v>
      </c>
      <c r="F29" s="1049"/>
      <c r="G29" s="84"/>
      <c r="H29" s="678" t="s">
        <v>19</v>
      </c>
      <c r="I29" s="1014" t="s">
        <v>178</v>
      </c>
      <c r="J29" s="42" t="s">
        <v>9</v>
      </c>
      <c r="K29" s="45">
        <v>1</v>
      </c>
    </row>
    <row r="30" spans="2:11" x14ac:dyDescent="0.3">
      <c r="B30" s="677"/>
      <c r="C30" s="117" t="s">
        <v>47</v>
      </c>
      <c r="D30" s="118">
        <f>SUM(D27:D29)</f>
        <v>69</v>
      </c>
      <c r="E30" s="118">
        <f>SUM(E27:E29)</f>
        <v>91</v>
      </c>
      <c r="F30" s="1050"/>
      <c r="G30" s="250"/>
      <c r="H30" s="678"/>
      <c r="I30" s="1051"/>
      <c r="J30" s="3" t="s">
        <v>10</v>
      </c>
      <c r="K30" s="16">
        <v>0</v>
      </c>
    </row>
    <row r="31" spans="2:11" ht="15" customHeight="1" x14ac:dyDescent="0.3">
      <c r="B31" s="678" t="s">
        <v>19</v>
      </c>
      <c r="C31" s="42" t="s">
        <v>9</v>
      </c>
      <c r="D31" s="45">
        <v>19</v>
      </c>
      <c r="E31" s="45">
        <v>15</v>
      </c>
      <c r="F31" s="45">
        <v>22</v>
      </c>
      <c r="G31" s="20"/>
      <c r="H31" s="678"/>
      <c r="I31" s="1015"/>
      <c r="J31" s="119" t="s">
        <v>47</v>
      </c>
      <c r="K31" s="120">
        <f>SUM(K29:K30)</f>
        <v>1</v>
      </c>
    </row>
    <row r="32" spans="2:11" x14ac:dyDescent="0.3">
      <c r="B32" s="678"/>
      <c r="C32" s="3" t="s">
        <v>10</v>
      </c>
      <c r="D32" s="16">
        <v>0</v>
      </c>
      <c r="E32" s="16">
        <v>0</v>
      </c>
      <c r="F32" s="16">
        <v>0</v>
      </c>
      <c r="G32" s="20"/>
      <c r="H32" s="1062" t="s">
        <v>20</v>
      </c>
      <c r="I32" s="1052" t="s">
        <v>177</v>
      </c>
      <c r="J32" s="46" t="s">
        <v>9</v>
      </c>
      <c r="K32" s="49">
        <v>11</v>
      </c>
    </row>
    <row r="33" spans="2:11" x14ac:dyDescent="0.3">
      <c r="B33" s="678"/>
      <c r="C33" s="42" t="s">
        <v>11</v>
      </c>
      <c r="D33" s="45">
        <v>0</v>
      </c>
      <c r="E33" s="45">
        <v>0</v>
      </c>
      <c r="F33" s="45">
        <v>0</v>
      </c>
      <c r="G33" s="20"/>
      <c r="H33" s="1063"/>
      <c r="I33" s="1053"/>
      <c r="J33" s="140" t="s">
        <v>49</v>
      </c>
      <c r="K33" s="16">
        <v>21</v>
      </c>
    </row>
    <row r="34" spans="2:11" x14ac:dyDescent="0.3">
      <c r="B34" s="678"/>
      <c r="C34" s="119" t="s">
        <v>47</v>
      </c>
      <c r="D34" s="120">
        <f>SUM(D31:D33)</f>
        <v>19</v>
      </c>
      <c r="E34" s="120">
        <f>SUM(E31:E33)</f>
        <v>15</v>
      </c>
      <c r="F34" s="120">
        <f t="shared" ref="F34" si="1">SUM(F31:F33)</f>
        <v>22</v>
      </c>
      <c r="G34" s="20"/>
      <c r="H34" s="1063"/>
      <c r="I34" s="1054"/>
      <c r="J34" s="121" t="s">
        <v>47</v>
      </c>
      <c r="K34" s="122">
        <f>SUM(K32:K33)</f>
        <v>32</v>
      </c>
    </row>
    <row r="35" spans="2:11" x14ac:dyDescent="0.3">
      <c r="B35" s="1055" t="s">
        <v>20</v>
      </c>
      <c r="C35" s="46" t="s">
        <v>9</v>
      </c>
      <c r="D35" s="49">
        <v>17</v>
      </c>
      <c r="E35" s="49">
        <v>20</v>
      </c>
      <c r="F35" s="49">
        <v>21</v>
      </c>
      <c r="G35" s="20"/>
      <c r="H35" s="1063"/>
      <c r="I35" s="1052" t="s">
        <v>178</v>
      </c>
      <c r="J35" s="46" t="s">
        <v>9</v>
      </c>
      <c r="K35" s="49">
        <v>0</v>
      </c>
    </row>
    <row r="36" spans="2:11" x14ac:dyDescent="0.3">
      <c r="B36" s="1055"/>
      <c r="C36" s="140" t="s">
        <v>49</v>
      </c>
      <c r="D36" s="514">
        <v>20</v>
      </c>
      <c r="E36" s="514">
        <v>8</v>
      </c>
      <c r="F36" s="16">
        <v>0</v>
      </c>
      <c r="G36" s="20"/>
      <c r="H36" s="1063"/>
      <c r="I36" s="1053"/>
      <c r="J36" s="140" t="s">
        <v>49</v>
      </c>
      <c r="K36" s="494">
        <v>2</v>
      </c>
    </row>
    <row r="37" spans="2:11" x14ac:dyDescent="0.3">
      <c r="B37" s="1055"/>
      <c r="C37" s="46" t="s">
        <v>110</v>
      </c>
      <c r="D37" s="518">
        <v>9</v>
      </c>
      <c r="E37" s="518">
        <v>10</v>
      </c>
      <c r="F37" s="49">
        <v>0</v>
      </c>
      <c r="G37" s="20"/>
      <c r="H37" s="1064"/>
      <c r="I37" s="1054"/>
      <c r="J37" s="121" t="s">
        <v>47</v>
      </c>
      <c r="K37" s="122">
        <f>SUM(K35:K36)</f>
        <v>2</v>
      </c>
    </row>
    <row r="38" spans="2:11" x14ac:dyDescent="0.3">
      <c r="B38" s="1055"/>
      <c r="C38" s="121" t="s">
        <v>47</v>
      </c>
      <c r="D38" s="122">
        <f>SUM(D35:D37)</f>
        <v>46</v>
      </c>
      <c r="E38" s="122">
        <f>SUM(E35:E37)</f>
        <v>38</v>
      </c>
      <c r="F38" s="122">
        <f>SUM(F35:F37)</f>
        <v>21</v>
      </c>
      <c r="G38" s="20"/>
      <c r="H38" s="673" t="s">
        <v>21</v>
      </c>
      <c r="I38" s="1056" t="s">
        <v>177</v>
      </c>
      <c r="J38" s="50" t="s">
        <v>9</v>
      </c>
      <c r="K38" s="53">
        <v>21</v>
      </c>
    </row>
    <row r="39" spans="2:11" ht="15" customHeight="1" x14ac:dyDescent="0.3">
      <c r="B39" s="673" t="s">
        <v>21</v>
      </c>
      <c r="C39" s="50" t="s">
        <v>9</v>
      </c>
      <c r="D39" s="53">
        <v>37</v>
      </c>
      <c r="E39" s="53">
        <v>49</v>
      </c>
      <c r="F39" s="53">
        <v>49</v>
      </c>
      <c r="G39" s="20"/>
      <c r="H39" s="673"/>
      <c r="I39" s="1057"/>
      <c r="J39" s="3" t="s">
        <v>10</v>
      </c>
      <c r="K39" s="16">
        <v>5</v>
      </c>
    </row>
    <row r="40" spans="2:11" x14ac:dyDescent="0.3">
      <c r="B40" s="673"/>
      <c r="C40" s="3" t="s">
        <v>10</v>
      </c>
      <c r="D40" s="514">
        <v>16</v>
      </c>
      <c r="E40" s="514">
        <v>5</v>
      </c>
      <c r="F40" s="16">
        <v>0</v>
      </c>
      <c r="G40" s="20"/>
      <c r="H40" s="673"/>
      <c r="I40" s="1058"/>
      <c r="J40" s="123" t="s">
        <v>47</v>
      </c>
      <c r="K40" s="124">
        <f>SUM(K38:K39)</f>
        <v>26</v>
      </c>
    </row>
    <row r="41" spans="2:11" x14ac:dyDescent="0.3">
      <c r="B41" s="673"/>
      <c r="C41" s="50" t="s">
        <v>11</v>
      </c>
      <c r="D41" s="53">
        <v>7</v>
      </c>
      <c r="E41" s="53">
        <v>4</v>
      </c>
      <c r="F41" s="53">
        <v>0</v>
      </c>
      <c r="G41" s="20"/>
      <c r="H41" s="1065" t="s">
        <v>179</v>
      </c>
      <c r="I41" s="1059" t="s">
        <v>177</v>
      </c>
      <c r="J41" s="253" t="s">
        <v>9</v>
      </c>
      <c r="K41" s="142">
        <f>SUM(K38,K32,K26,K20,K17,K14,K11,K8)</f>
        <v>215</v>
      </c>
    </row>
    <row r="42" spans="2:11" x14ac:dyDescent="0.3">
      <c r="B42" s="673"/>
      <c r="C42" s="123" t="s">
        <v>47</v>
      </c>
      <c r="D42" s="124">
        <f>SUM(D39:D41)</f>
        <v>60</v>
      </c>
      <c r="E42" s="124">
        <f t="shared" ref="E42:F42" si="2">SUM(E39:E41)</f>
        <v>58</v>
      </c>
      <c r="F42" s="124">
        <f t="shared" si="2"/>
        <v>49</v>
      </c>
      <c r="G42" s="20"/>
      <c r="H42" s="1066"/>
      <c r="I42" s="1060"/>
      <c r="J42" s="3" t="s">
        <v>10</v>
      </c>
      <c r="K42" s="16">
        <f>SUM(K39,K33,K27,K21,K18,K15,K12,K9)</f>
        <v>71</v>
      </c>
    </row>
    <row r="43" spans="2:11" x14ac:dyDescent="0.3">
      <c r="B43" s="1021" t="s">
        <v>35</v>
      </c>
      <c r="C43" s="1022"/>
      <c r="D43" s="142">
        <f>SUM(D10,D14,D18,D22,D26,D30,D34,D38,D42)</f>
        <v>397</v>
      </c>
      <c r="E43" s="142">
        <f>SUM(E10,E14,E18,E22,E26,E30,E34,E38,E42)</f>
        <v>424</v>
      </c>
      <c r="F43" s="142">
        <f>SUM(F10,F14,F18,F22,F26,F30,F34,F38,F42)</f>
        <v>317</v>
      </c>
      <c r="G43" s="20"/>
      <c r="H43" s="1066"/>
      <c r="I43" s="1061"/>
      <c r="J43" s="254" t="s">
        <v>179</v>
      </c>
      <c r="K43" s="135">
        <f>SUM(K41:K42)</f>
        <v>286</v>
      </c>
    </row>
    <row r="44" spans="2:11" x14ac:dyDescent="0.3">
      <c r="H44" s="1066"/>
      <c r="I44" s="1059" t="s">
        <v>178</v>
      </c>
      <c r="J44" s="253" t="s">
        <v>9</v>
      </c>
      <c r="K44" s="142">
        <f>SUM(K35,K29,K23)</f>
        <v>3</v>
      </c>
    </row>
    <row r="45" spans="2:11" x14ac:dyDescent="0.3">
      <c r="H45" s="1066"/>
      <c r="I45" s="1060"/>
      <c r="J45" s="3" t="s">
        <v>10</v>
      </c>
      <c r="K45" s="16">
        <f>SUM(K36,K30,K24)</f>
        <v>3</v>
      </c>
    </row>
    <row r="46" spans="2:11" x14ac:dyDescent="0.3">
      <c r="H46" s="1066"/>
      <c r="I46" s="1061"/>
      <c r="J46" s="254" t="s">
        <v>179</v>
      </c>
      <c r="K46" s="135">
        <f>SUM(K44:K45)</f>
        <v>6</v>
      </c>
    </row>
  </sheetData>
  <mergeCells count="42">
    <mergeCell ref="B35:B38"/>
    <mergeCell ref="I35:I37"/>
    <mergeCell ref="I38:I40"/>
    <mergeCell ref="B39:B42"/>
    <mergeCell ref="I41:I43"/>
    <mergeCell ref="B43:C43"/>
    <mergeCell ref="H32:H37"/>
    <mergeCell ref="H38:H40"/>
    <mergeCell ref="H41:H46"/>
    <mergeCell ref="I44:I46"/>
    <mergeCell ref="B23:B26"/>
    <mergeCell ref="I23:I25"/>
    <mergeCell ref="H26:H28"/>
    <mergeCell ref="I26:I28"/>
    <mergeCell ref="B27:B30"/>
    <mergeCell ref="F27:F30"/>
    <mergeCell ref="I29:I31"/>
    <mergeCell ref="B31:B34"/>
    <mergeCell ref="I32:I34"/>
    <mergeCell ref="H20:H25"/>
    <mergeCell ref="H29:H31"/>
    <mergeCell ref="D5:F5"/>
    <mergeCell ref="H5:K6"/>
    <mergeCell ref="B7:B10"/>
    <mergeCell ref="H8:H10"/>
    <mergeCell ref="I8:I10"/>
    <mergeCell ref="B11:B14"/>
    <mergeCell ref="H11:H13"/>
    <mergeCell ref="I11:I13"/>
    <mergeCell ref="H14:H16"/>
    <mergeCell ref="I14:I16"/>
    <mergeCell ref="B15:B18"/>
    <mergeCell ref="I17:I19"/>
    <mergeCell ref="B19:B22"/>
    <mergeCell ref="I20:I22"/>
    <mergeCell ref="H17:H19"/>
    <mergeCell ref="M10:N10"/>
    <mergeCell ref="M11:N11"/>
    <mergeCell ref="O5:Q5"/>
    <mergeCell ref="M7:N7"/>
    <mergeCell ref="M8:N8"/>
    <mergeCell ref="M9:N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47"/>
  <sheetViews>
    <sheetView topLeftCell="S35" workbookViewId="0">
      <selection activeCell="AE42" sqref="AE42"/>
    </sheetView>
  </sheetViews>
  <sheetFormatPr defaultRowHeight="14.4" x14ac:dyDescent="0.3"/>
  <cols>
    <col min="1" max="18" width="9.109375" style="185"/>
    <col min="19" max="19" width="12.6640625" style="185" customWidth="1"/>
    <col min="20" max="20" width="21.6640625" style="185" customWidth="1"/>
    <col min="21" max="21" width="25.6640625" style="185" customWidth="1"/>
    <col min="22" max="24" width="9.109375" style="185"/>
    <col min="25" max="25" width="10.33203125" style="185" bestFit="1" customWidth="1"/>
    <col min="26" max="30" width="9.109375" style="185"/>
    <col min="31" max="31" width="10.33203125" style="185" bestFit="1" customWidth="1"/>
    <col min="32" max="32" width="9.109375" style="185"/>
  </cols>
  <sheetData>
    <row r="1" spans="1:33" x14ac:dyDescent="0.3">
      <c r="B1" s="262" t="s">
        <v>181</v>
      </c>
    </row>
    <row r="2" spans="1:33" x14ac:dyDescent="0.3">
      <c r="B2" s="262" t="s">
        <v>207</v>
      </c>
    </row>
    <row r="3" spans="1:33" x14ac:dyDescent="0.3">
      <c r="B3" s="262" t="s">
        <v>209</v>
      </c>
    </row>
    <row r="6" spans="1:33" ht="34.5" customHeight="1" x14ac:dyDescent="0.3">
      <c r="B6" s="3"/>
      <c r="C6" s="3"/>
      <c r="D6" s="1038" t="s">
        <v>46</v>
      </c>
      <c r="E6" s="1039"/>
      <c r="F6" s="1039"/>
      <c r="H6" s="2"/>
      <c r="I6" s="2"/>
      <c r="J6" s="2"/>
      <c r="K6" s="2"/>
      <c r="L6" s="1038" t="s">
        <v>234</v>
      </c>
      <c r="M6" s="1040"/>
      <c r="N6" s="1040"/>
      <c r="Q6" s="220"/>
      <c r="R6" s="221"/>
      <c r="S6" s="1039" t="s">
        <v>173</v>
      </c>
      <c r="T6" s="1039"/>
      <c r="U6" s="1039"/>
      <c r="W6" s="499"/>
      <c r="X6" s="221"/>
      <c r="Y6" s="1095" t="s">
        <v>254</v>
      </c>
      <c r="Z6" s="1095"/>
      <c r="AA6" s="1095"/>
      <c r="AC6" s="499"/>
      <c r="AD6" s="221"/>
      <c r="AE6" s="1095" t="s">
        <v>249</v>
      </c>
      <c r="AF6" s="1095"/>
      <c r="AG6" s="1095"/>
    </row>
    <row r="7" spans="1:33" ht="25.5" customHeight="1" x14ac:dyDescent="0.3">
      <c r="B7" s="3"/>
      <c r="C7" s="3"/>
      <c r="D7" s="143" t="s">
        <v>4</v>
      </c>
      <c r="E7" s="144" t="s">
        <v>5</v>
      </c>
      <c r="F7" s="143" t="s">
        <v>6</v>
      </c>
      <c r="H7" s="2"/>
      <c r="I7" s="2"/>
      <c r="J7" s="2"/>
      <c r="K7" s="2"/>
      <c r="L7" s="464" t="s">
        <v>4</v>
      </c>
      <c r="M7" s="464" t="s">
        <v>5</v>
      </c>
      <c r="N7" s="464" t="s">
        <v>6</v>
      </c>
      <c r="Q7" s="219"/>
      <c r="R7" s="222"/>
      <c r="S7" s="223" t="s">
        <v>169</v>
      </c>
      <c r="T7" s="223" t="s">
        <v>5</v>
      </c>
      <c r="U7" s="223" t="s">
        <v>6</v>
      </c>
      <c r="W7" s="506"/>
      <c r="X7" s="17"/>
      <c r="Y7" s="143" t="s">
        <v>169</v>
      </c>
      <c r="Z7" s="143" t="s">
        <v>5</v>
      </c>
      <c r="AA7" s="143" t="s">
        <v>6</v>
      </c>
      <c r="AC7" s="506"/>
      <c r="AD7" s="17"/>
      <c r="AE7" s="143" t="s">
        <v>169</v>
      </c>
      <c r="AF7" s="143" t="s">
        <v>5</v>
      </c>
      <c r="AG7" s="143" t="s">
        <v>6</v>
      </c>
    </row>
    <row r="8" spans="1:33" ht="25.5" customHeight="1" x14ac:dyDescent="0.3">
      <c r="B8" s="1067" t="s">
        <v>14</v>
      </c>
      <c r="C8" s="1068"/>
      <c r="D8" s="25">
        <v>95</v>
      </c>
      <c r="E8" s="25">
        <v>105</v>
      </c>
      <c r="F8" s="25">
        <v>101</v>
      </c>
      <c r="H8" s="1085" t="s">
        <v>111</v>
      </c>
      <c r="I8" s="1085"/>
      <c r="J8" s="1085"/>
      <c r="K8" s="1086"/>
      <c r="L8" s="533">
        <v>2</v>
      </c>
      <c r="M8" s="533">
        <v>2</v>
      </c>
      <c r="N8" s="533">
        <v>1</v>
      </c>
      <c r="Q8" s="943" t="s">
        <v>8</v>
      </c>
      <c r="R8" s="1077"/>
      <c r="S8" s="225" t="s">
        <v>170</v>
      </c>
      <c r="T8" s="410">
        <v>100</v>
      </c>
      <c r="U8" s="411">
        <v>99</v>
      </c>
      <c r="W8" s="941" t="s">
        <v>8</v>
      </c>
      <c r="X8" s="942"/>
      <c r="Y8" s="475" t="s">
        <v>250</v>
      </c>
      <c r="Z8" s="640">
        <f>(AF8/AF12)*100</f>
        <v>47.142857142857139</v>
      </c>
      <c r="AA8" s="640">
        <f>(AG8/AG12)*100</f>
        <v>48.951048951048953</v>
      </c>
      <c r="AC8" s="941" t="s">
        <v>8</v>
      </c>
      <c r="AD8" s="942"/>
      <c r="AE8" s="475" t="s">
        <v>250</v>
      </c>
      <c r="AF8" s="411">
        <v>66</v>
      </c>
      <c r="AG8" s="411">
        <v>70</v>
      </c>
    </row>
    <row r="9" spans="1:33" x14ac:dyDescent="0.3">
      <c r="B9" s="1069" t="s">
        <v>15</v>
      </c>
      <c r="C9" s="1070"/>
      <c r="D9" s="29">
        <v>128</v>
      </c>
      <c r="E9" s="29">
        <v>108</v>
      </c>
      <c r="F9" s="29">
        <v>94</v>
      </c>
      <c r="H9" s="1083" t="s">
        <v>112</v>
      </c>
      <c r="I9" s="1083"/>
      <c r="J9" s="1083"/>
      <c r="K9" s="1084"/>
      <c r="L9" s="465">
        <v>0</v>
      </c>
      <c r="M9" s="532">
        <v>0</v>
      </c>
      <c r="N9" s="532">
        <v>1</v>
      </c>
      <c r="Q9" s="945"/>
      <c r="R9" s="1078"/>
      <c r="S9" s="226" t="s">
        <v>171</v>
      </c>
      <c r="T9" s="412">
        <v>0</v>
      </c>
      <c r="U9" s="413">
        <v>1</v>
      </c>
      <c r="W9" s="943"/>
      <c r="X9" s="944"/>
      <c r="Y9" s="475" t="s">
        <v>251</v>
      </c>
      <c r="Z9" s="640">
        <f>(AF9/AF12)*100</f>
        <v>30.714285714285715</v>
      </c>
      <c r="AA9" s="640">
        <f>(AG9/AG12)*100</f>
        <v>25.874125874125873</v>
      </c>
      <c r="AC9" s="943"/>
      <c r="AD9" s="944"/>
      <c r="AE9" s="475" t="s">
        <v>251</v>
      </c>
      <c r="AF9" s="411">
        <v>43</v>
      </c>
      <c r="AG9" s="411">
        <v>37</v>
      </c>
    </row>
    <row r="10" spans="1:33" x14ac:dyDescent="0.3">
      <c r="A10" s="396"/>
      <c r="B10" s="1071" t="s">
        <v>19</v>
      </c>
      <c r="C10" s="1072"/>
      <c r="D10" s="45">
        <v>114</v>
      </c>
      <c r="E10" s="45">
        <v>94</v>
      </c>
      <c r="F10" s="45">
        <v>120</v>
      </c>
      <c r="H10" s="1085" t="s">
        <v>113</v>
      </c>
      <c r="I10" s="1085"/>
      <c r="J10" s="1085"/>
      <c r="K10" s="1086"/>
      <c r="L10" s="533">
        <v>0</v>
      </c>
      <c r="M10" s="533">
        <v>1</v>
      </c>
      <c r="N10" s="533">
        <v>2</v>
      </c>
      <c r="Q10" s="949" t="s">
        <v>14</v>
      </c>
      <c r="R10" s="1079"/>
      <c r="S10" s="227" t="s">
        <v>170</v>
      </c>
      <c r="T10" s="414">
        <v>99</v>
      </c>
      <c r="U10" s="415">
        <v>99</v>
      </c>
      <c r="W10" s="943"/>
      <c r="X10" s="944"/>
      <c r="Y10" s="475" t="s">
        <v>252</v>
      </c>
      <c r="Z10" s="640">
        <f>(AF10/AF12)*100</f>
        <v>22.142857142857142</v>
      </c>
      <c r="AA10" s="640">
        <f>(AG10/AG12)*100</f>
        <v>24.475524475524477</v>
      </c>
      <c r="AC10" s="943"/>
      <c r="AD10" s="944"/>
      <c r="AE10" s="475" t="s">
        <v>252</v>
      </c>
      <c r="AF10" s="622">
        <v>31</v>
      </c>
      <c r="AG10" s="622">
        <v>35</v>
      </c>
    </row>
    <row r="11" spans="1:33" x14ac:dyDescent="0.3">
      <c r="B11" s="1073" t="s">
        <v>20</v>
      </c>
      <c r="C11" s="1074"/>
      <c r="D11" s="49">
        <v>96</v>
      </c>
      <c r="E11" s="49">
        <v>97</v>
      </c>
      <c r="F11" s="49">
        <v>96</v>
      </c>
      <c r="H11" s="1083" t="s">
        <v>114</v>
      </c>
      <c r="I11" s="1083"/>
      <c r="J11" s="1083"/>
      <c r="K11" s="1084"/>
      <c r="L11" s="465">
        <v>11</v>
      </c>
      <c r="M11" s="532">
        <v>6</v>
      </c>
      <c r="N11" s="532">
        <v>6</v>
      </c>
      <c r="Q11" s="949"/>
      <c r="R11" s="1079"/>
      <c r="S11" s="227" t="s">
        <v>171</v>
      </c>
      <c r="T11" s="416">
        <v>1</v>
      </c>
      <c r="U11" s="415">
        <v>1</v>
      </c>
      <c r="W11" s="945"/>
      <c r="X11" s="946"/>
      <c r="Y11" s="510" t="s">
        <v>253</v>
      </c>
      <c r="Z11" s="640">
        <f t="shared" ref="Z11" si="0">(AF11/AF14)*100</f>
        <v>0</v>
      </c>
      <c r="AA11" s="640">
        <f>(AG11/AG12)*100</f>
        <v>0.69930069930069927</v>
      </c>
      <c r="AC11" s="943"/>
      <c r="AD11" s="944"/>
      <c r="AE11" s="510" t="s">
        <v>253</v>
      </c>
      <c r="AF11" s="413">
        <v>0</v>
      </c>
      <c r="AG11" s="413">
        <v>1</v>
      </c>
    </row>
    <row r="12" spans="1:33" x14ac:dyDescent="0.3">
      <c r="B12" s="1021" t="s">
        <v>35</v>
      </c>
      <c r="C12" s="1022"/>
      <c r="D12" s="142">
        <f>SUM(D8:D11)</f>
        <v>433</v>
      </c>
      <c r="E12" s="142">
        <f>SUM(E8:E11)</f>
        <v>404</v>
      </c>
      <c r="F12" s="142">
        <f>SUM(F8:F11)</f>
        <v>411</v>
      </c>
      <c r="H12" s="1085" t="s">
        <v>115</v>
      </c>
      <c r="I12" s="1085"/>
      <c r="J12" s="1085"/>
      <c r="K12" s="1086"/>
      <c r="L12" s="533">
        <v>1</v>
      </c>
      <c r="M12" s="533">
        <v>5</v>
      </c>
      <c r="N12" s="533">
        <v>3</v>
      </c>
      <c r="Q12" s="909" t="s">
        <v>15</v>
      </c>
      <c r="R12" s="1080"/>
      <c r="S12" s="228" t="s">
        <v>170</v>
      </c>
      <c r="T12" s="417">
        <v>100</v>
      </c>
      <c r="U12" s="418">
        <v>100</v>
      </c>
      <c r="W12" s="947" t="s">
        <v>14</v>
      </c>
      <c r="X12" s="948"/>
      <c r="Y12" s="477" t="s">
        <v>250</v>
      </c>
      <c r="Z12" s="641">
        <f>(AF13/AF17)*100</f>
        <v>39.200000000000003</v>
      </c>
      <c r="AA12" s="641">
        <f>(AG13/AG17)*100</f>
        <v>37.373737373737377</v>
      </c>
      <c r="AC12" s="945"/>
      <c r="AD12" s="946"/>
      <c r="AE12" s="510" t="s">
        <v>35</v>
      </c>
      <c r="AF12" s="413">
        <f>SUM(AF8:AF11)</f>
        <v>140</v>
      </c>
      <c r="AG12" s="413">
        <f>SUM(AG8:AG11)</f>
        <v>143</v>
      </c>
    </row>
    <row r="13" spans="1:33" x14ac:dyDescent="0.3">
      <c r="H13" s="1083" t="s">
        <v>116</v>
      </c>
      <c r="I13" s="1083"/>
      <c r="J13" s="1083"/>
      <c r="K13" s="1084"/>
      <c r="L13" s="465">
        <v>3</v>
      </c>
      <c r="M13" s="532">
        <v>1</v>
      </c>
      <c r="N13" s="532">
        <v>2</v>
      </c>
      <c r="Q13" s="909"/>
      <c r="R13" s="1080"/>
      <c r="S13" s="228" t="s">
        <v>171</v>
      </c>
      <c r="T13" s="419">
        <v>0</v>
      </c>
      <c r="U13" s="418">
        <v>0</v>
      </c>
      <c r="W13" s="949"/>
      <c r="X13" s="950"/>
      <c r="Y13" s="478" t="s">
        <v>251</v>
      </c>
      <c r="Z13" s="641">
        <f>(AF14/AF17)*100</f>
        <v>36</v>
      </c>
      <c r="AA13" s="641">
        <f>(AG14/AG17)*100</f>
        <v>42.424242424242422</v>
      </c>
      <c r="AC13" s="947" t="s">
        <v>14</v>
      </c>
      <c r="AD13" s="948"/>
      <c r="AE13" s="477" t="s">
        <v>250</v>
      </c>
      <c r="AF13" s="110">
        <v>49</v>
      </c>
      <c r="AG13" s="110">
        <v>37</v>
      </c>
    </row>
    <row r="14" spans="1:33" x14ac:dyDescent="0.3">
      <c r="H14" s="1085" t="s">
        <v>117</v>
      </c>
      <c r="I14" s="1085"/>
      <c r="J14" s="1085"/>
      <c r="K14" s="1086"/>
      <c r="L14" s="533">
        <v>0</v>
      </c>
      <c r="M14" s="533">
        <v>2</v>
      </c>
      <c r="N14" s="533">
        <v>2</v>
      </c>
      <c r="Q14" s="915" t="s">
        <v>16</v>
      </c>
      <c r="R14" s="1081"/>
      <c r="S14" s="229" t="s">
        <v>170</v>
      </c>
      <c r="T14" s="420">
        <v>100</v>
      </c>
      <c r="U14" s="421">
        <v>100</v>
      </c>
      <c r="W14" s="949"/>
      <c r="X14" s="950"/>
      <c r="Y14" s="478" t="s">
        <v>252</v>
      </c>
      <c r="Z14" s="641">
        <f>(AF15/AF17)*100</f>
        <v>24</v>
      </c>
      <c r="AA14" s="641">
        <f>(AG15/AG17)*100</f>
        <v>19.19191919191919</v>
      </c>
      <c r="AC14" s="949"/>
      <c r="AD14" s="950"/>
      <c r="AE14" s="478" t="s">
        <v>251</v>
      </c>
      <c r="AF14" s="415">
        <v>45</v>
      </c>
      <c r="AG14" s="415">
        <v>42</v>
      </c>
    </row>
    <row r="15" spans="1:33" x14ac:dyDescent="0.3">
      <c r="H15" s="1087" t="s">
        <v>35</v>
      </c>
      <c r="I15" s="1087"/>
      <c r="J15" s="1087"/>
      <c r="K15" s="1088"/>
      <c r="L15" s="88">
        <f>SUM(L8:L14)</f>
        <v>17</v>
      </c>
      <c r="M15" s="88">
        <f>SUM(M8:M14)</f>
        <v>17</v>
      </c>
      <c r="N15" s="88">
        <f>SUM(N8:N14)</f>
        <v>17</v>
      </c>
      <c r="Q15" s="915"/>
      <c r="R15" s="1081"/>
      <c r="S15" s="229" t="s">
        <v>171</v>
      </c>
      <c r="T15" s="422">
        <v>0</v>
      </c>
      <c r="U15" s="421">
        <v>0</v>
      </c>
      <c r="W15" s="951"/>
      <c r="X15" s="952"/>
      <c r="Y15" s="493" t="s">
        <v>253</v>
      </c>
      <c r="Z15" s="641">
        <f>(AF16/AF17)*100</f>
        <v>0.8</v>
      </c>
      <c r="AA15" s="641">
        <f>(AG16/AG17)*100</f>
        <v>1.0101010101010102</v>
      </c>
      <c r="AC15" s="949"/>
      <c r="AD15" s="950"/>
      <c r="AE15" s="478" t="s">
        <v>252</v>
      </c>
      <c r="AF15" s="415">
        <v>30</v>
      </c>
      <c r="AG15" s="415">
        <v>19</v>
      </c>
    </row>
    <row r="16" spans="1:33" x14ac:dyDescent="0.3">
      <c r="H16" s="1075"/>
      <c r="I16" s="1076"/>
      <c r="J16" s="218"/>
      <c r="K16" s="218"/>
      <c r="Q16" s="921" t="s">
        <v>17</v>
      </c>
      <c r="R16" s="1082"/>
      <c r="S16" s="230" t="s">
        <v>170</v>
      </c>
      <c r="T16" s="423">
        <v>100</v>
      </c>
      <c r="U16" s="424">
        <v>100</v>
      </c>
      <c r="W16" s="907" t="s">
        <v>15</v>
      </c>
      <c r="X16" s="908"/>
      <c r="Y16" s="480" t="s">
        <v>250</v>
      </c>
      <c r="Z16" s="642">
        <f>(AF18/AF22)*100</f>
        <v>35.897435897435898</v>
      </c>
      <c r="AA16" s="642">
        <f>(AG18/AG22)*100</f>
        <v>42.168674698795186</v>
      </c>
      <c r="AC16" s="949"/>
      <c r="AD16" s="950"/>
      <c r="AE16" s="493" t="s">
        <v>253</v>
      </c>
      <c r="AF16" s="623">
        <v>1</v>
      </c>
      <c r="AG16" s="624">
        <v>1</v>
      </c>
    </row>
    <row r="17" spans="17:33" x14ac:dyDescent="0.3">
      <c r="Q17" s="921"/>
      <c r="R17" s="1082"/>
      <c r="S17" s="230" t="s">
        <v>171</v>
      </c>
      <c r="T17" s="425">
        <v>0</v>
      </c>
      <c r="U17" s="424">
        <v>0</v>
      </c>
      <c r="W17" s="909"/>
      <c r="X17" s="910"/>
      <c r="Y17" s="511" t="s">
        <v>251</v>
      </c>
      <c r="Z17" s="642">
        <f>(AF19/AF22)*100</f>
        <v>41.025641025641022</v>
      </c>
      <c r="AA17" s="642">
        <f>(AG19/AG22)*100</f>
        <v>34.939759036144579</v>
      </c>
      <c r="AC17" s="951"/>
      <c r="AD17" s="952"/>
      <c r="AE17" s="493" t="s">
        <v>35</v>
      </c>
      <c r="AF17" s="623">
        <f>SUM(AF13:AF16)</f>
        <v>125</v>
      </c>
      <c r="AG17" s="624">
        <f>SUM(AG13:AG16)</f>
        <v>99</v>
      </c>
    </row>
    <row r="18" spans="17:33" x14ac:dyDescent="0.3">
      <c r="Q18" s="927" t="s">
        <v>18</v>
      </c>
      <c r="R18" s="1089"/>
      <c r="S18" s="224" t="s">
        <v>170</v>
      </c>
      <c r="T18" s="426">
        <v>100</v>
      </c>
      <c r="U18" s="427">
        <v>99</v>
      </c>
      <c r="W18" s="909"/>
      <c r="X18" s="910"/>
      <c r="Y18" s="480" t="s">
        <v>252</v>
      </c>
      <c r="Z18" s="642">
        <f>(AF20/AF22)*100</f>
        <v>23.076923076923077</v>
      </c>
      <c r="AA18" s="642">
        <f>(AG20/AG22)*100</f>
        <v>22.891566265060241</v>
      </c>
      <c r="AC18" s="907" t="s">
        <v>15</v>
      </c>
      <c r="AD18" s="908"/>
      <c r="AE18" s="480" t="s">
        <v>250</v>
      </c>
      <c r="AF18" s="417">
        <v>28</v>
      </c>
      <c r="AG18" s="418">
        <v>35</v>
      </c>
    </row>
    <row r="19" spans="17:33" x14ac:dyDescent="0.3">
      <c r="Q19" s="927"/>
      <c r="R19" s="1089"/>
      <c r="S19" s="224" t="s">
        <v>171</v>
      </c>
      <c r="T19" s="428">
        <v>0</v>
      </c>
      <c r="U19" s="427">
        <v>1</v>
      </c>
      <c r="W19" s="911"/>
      <c r="X19" s="912"/>
      <c r="Y19" s="511" t="s">
        <v>253</v>
      </c>
      <c r="Z19" s="642">
        <f>(AF21/AF22)*100</f>
        <v>0</v>
      </c>
      <c r="AA19" s="642">
        <f>(AG21/AG22)*100</f>
        <v>0</v>
      </c>
      <c r="AC19" s="909"/>
      <c r="AD19" s="910"/>
      <c r="AE19" s="511" t="s">
        <v>251</v>
      </c>
      <c r="AF19" s="625">
        <v>32</v>
      </c>
      <c r="AG19" s="626">
        <v>29</v>
      </c>
    </row>
    <row r="20" spans="17:33" x14ac:dyDescent="0.3">
      <c r="Q20" s="933" t="s">
        <v>19</v>
      </c>
      <c r="R20" s="1090"/>
      <c r="S20" s="231" t="s">
        <v>170</v>
      </c>
      <c r="T20" s="429">
        <v>99</v>
      </c>
      <c r="U20" s="430">
        <v>99</v>
      </c>
      <c r="W20" s="915" t="s">
        <v>16</v>
      </c>
      <c r="X20" s="916"/>
      <c r="Y20" s="507" t="s">
        <v>250</v>
      </c>
      <c r="Z20" s="643">
        <f>(AF23/AF27)*100</f>
        <v>58.82352941176471</v>
      </c>
      <c r="AA20" s="643">
        <f>(AG23/AG27)*100</f>
        <v>54.237288135593218</v>
      </c>
      <c r="AC20" s="909"/>
      <c r="AD20" s="910"/>
      <c r="AE20" s="480" t="s">
        <v>252</v>
      </c>
      <c r="AF20" s="417">
        <v>18</v>
      </c>
      <c r="AG20" s="418">
        <v>19</v>
      </c>
    </row>
    <row r="21" spans="17:33" x14ac:dyDescent="0.3">
      <c r="Q21" s="933"/>
      <c r="R21" s="1090"/>
      <c r="S21" s="231" t="s">
        <v>171</v>
      </c>
      <c r="T21" s="431">
        <v>1</v>
      </c>
      <c r="U21" s="430">
        <v>1</v>
      </c>
      <c r="W21" s="915"/>
      <c r="X21" s="916"/>
      <c r="Y21" s="491" t="s">
        <v>251</v>
      </c>
      <c r="Z21" s="643">
        <f>(AF24/AF27)*100</f>
        <v>25.490196078431371</v>
      </c>
      <c r="AA21" s="643">
        <f>(AG24/AG27)*100</f>
        <v>23.728813559322035</v>
      </c>
      <c r="AC21" s="909"/>
      <c r="AD21" s="910"/>
      <c r="AE21" s="511" t="s">
        <v>253</v>
      </c>
      <c r="AF21" s="627">
        <v>0</v>
      </c>
      <c r="AG21" s="626">
        <v>0</v>
      </c>
    </row>
    <row r="22" spans="17:33" x14ac:dyDescent="0.3">
      <c r="Q22" s="903" t="s">
        <v>20</v>
      </c>
      <c r="R22" s="1091"/>
      <c r="S22" s="232" t="s">
        <v>170</v>
      </c>
      <c r="T22" s="432">
        <v>100</v>
      </c>
      <c r="U22" s="433">
        <v>100</v>
      </c>
      <c r="W22" s="915"/>
      <c r="X22" s="916"/>
      <c r="Y22" s="481" t="s">
        <v>252</v>
      </c>
      <c r="Z22" s="643">
        <f>(AF25/AF27)*100</f>
        <v>15.686274509803921</v>
      </c>
      <c r="AA22" s="643">
        <f>(AG25/AG27)*100</f>
        <v>22.033898305084744</v>
      </c>
      <c r="AC22" s="911"/>
      <c r="AD22" s="912"/>
      <c r="AE22" s="511" t="s">
        <v>35</v>
      </c>
      <c r="AF22" s="417">
        <f>SUM(AF18:AF21)</f>
        <v>78</v>
      </c>
      <c r="AG22" s="417">
        <f>SUM(AG18:AG21)</f>
        <v>83</v>
      </c>
    </row>
    <row r="23" spans="17:33" x14ac:dyDescent="0.3">
      <c r="Q23" s="903"/>
      <c r="R23" s="1091"/>
      <c r="S23" s="232" t="s">
        <v>171</v>
      </c>
      <c r="T23" s="163">
        <v>0</v>
      </c>
      <c r="U23" s="433">
        <v>0</v>
      </c>
      <c r="W23" s="915"/>
      <c r="X23" s="916"/>
      <c r="Y23" s="491" t="s">
        <v>253</v>
      </c>
      <c r="Z23" s="643">
        <f>(AF26/AF27)*100</f>
        <v>0</v>
      </c>
      <c r="AA23" s="643">
        <f>(AG26/AG27)*100</f>
        <v>0</v>
      </c>
      <c r="AC23" s="913" t="s">
        <v>16</v>
      </c>
      <c r="AD23" s="914"/>
      <c r="AE23" s="507" t="s">
        <v>250</v>
      </c>
      <c r="AF23" s="114">
        <v>30</v>
      </c>
      <c r="AG23" s="114">
        <v>32</v>
      </c>
    </row>
    <row r="24" spans="17:33" ht="25.5" customHeight="1" x14ac:dyDescent="0.3">
      <c r="Q24" s="1092" t="s">
        <v>21</v>
      </c>
      <c r="R24" s="1092"/>
      <c r="S24" s="233" t="s">
        <v>170</v>
      </c>
      <c r="T24" s="434">
        <v>100</v>
      </c>
      <c r="U24" s="435">
        <v>100</v>
      </c>
      <c r="W24" s="953" t="s">
        <v>17</v>
      </c>
      <c r="X24" s="922"/>
      <c r="Y24" s="508" t="s">
        <v>250</v>
      </c>
      <c r="Z24" s="644">
        <f>(AF28/AF32)*100</f>
        <v>40.909090909090914</v>
      </c>
      <c r="AA24" s="644">
        <f>(AG28/AG32)*100</f>
        <v>40.909090909090914</v>
      </c>
      <c r="AC24" s="915"/>
      <c r="AD24" s="916"/>
      <c r="AE24" s="491" t="s">
        <v>251</v>
      </c>
      <c r="AF24" s="628">
        <v>13</v>
      </c>
      <c r="AG24" s="628">
        <v>14</v>
      </c>
    </row>
    <row r="25" spans="17:33" x14ac:dyDescent="0.3">
      <c r="Q25" s="1092"/>
      <c r="R25" s="1092"/>
      <c r="S25" s="233" t="s">
        <v>171</v>
      </c>
      <c r="T25" s="435">
        <v>0</v>
      </c>
      <c r="U25" s="435">
        <v>0</v>
      </c>
      <c r="W25" s="953"/>
      <c r="X25" s="922"/>
      <c r="Y25" s="492" t="s">
        <v>251</v>
      </c>
      <c r="Z25" s="644">
        <f>(AF29/AF32)*100</f>
        <v>34.545454545454547</v>
      </c>
      <c r="AA25" s="644">
        <f>(AG29/AG32)*100</f>
        <v>34.545454545454547</v>
      </c>
      <c r="AC25" s="915"/>
      <c r="AD25" s="916"/>
      <c r="AE25" s="481" t="s">
        <v>252</v>
      </c>
      <c r="AF25" s="629">
        <v>8</v>
      </c>
      <c r="AG25" s="114">
        <v>13</v>
      </c>
    </row>
    <row r="26" spans="17:33" x14ac:dyDescent="0.3">
      <c r="Q26" s="1001" t="s">
        <v>172</v>
      </c>
      <c r="R26" s="1093"/>
      <c r="S26" s="234" t="s">
        <v>170</v>
      </c>
      <c r="T26" s="651">
        <f>(T8+T10+T12+T14+T16+T18+T20+T22+T24)/9</f>
        <v>99.777777777777771</v>
      </c>
      <c r="U26" s="651">
        <f>(U8+U10+U12+U14+U16+U18+U20+U22+U24)/9</f>
        <v>99.555555555555557</v>
      </c>
      <c r="W26" s="953"/>
      <c r="X26" s="922"/>
      <c r="Y26" s="508" t="s">
        <v>252</v>
      </c>
      <c r="Z26" s="644">
        <f>(AF30/AF32)*100</f>
        <v>24.545454545454547</v>
      </c>
      <c r="AA26" s="644">
        <f>(AG30/AG32)*100</f>
        <v>24.545454545454547</v>
      </c>
      <c r="AC26" s="915"/>
      <c r="AD26" s="916"/>
      <c r="AE26" s="491" t="s">
        <v>253</v>
      </c>
      <c r="AF26" s="630">
        <v>0</v>
      </c>
      <c r="AG26" s="628">
        <v>0</v>
      </c>
    </row>
    <row r="27" spans="17:33" x14ac:dyDescent="0.3">
      <c r="Q27" s="1006"/>
      <c r="R27" s="1094"/>
      <c r="S27" s="235" t="s">
        <v>171</v>
      </c>
      <c r="T27" s="651">
        <f>(T9+T11+T13+T15+T17+T19+T21+T23+T25)/9</f>
        <v>0.22222222222222221</v>
      </c>
      <c r="U27" s="651">
        <f>(U9+U11+U13+U15+U17+U19+U21+U23+U25)/9</f>
        <v>0.44444444444444442</v>
      </c>
      <c r="W27" s="953"/>
      <c r="X27" s="922"/>
      <c r="Y27" s="489" t="s">
        <v>253</v>
      </c>
      <c r="Z27" s="644">
        <f>(AF31/AF32)*100</f>
        <v>0</v>
      </c>
      <c r="AA27" s="644">
        <f>(AG31/AG32)*100</f>
        <v>0</v>
      </c>
      <c r="AC27" s="915"/>
      <c r="AD27" s="916"/>
      <c r="AE27" s="491" t="s">
        <v>35</v>
      </c>
      <c r="AF27" s="628">
        <f>SUM(AF23:AF26)</f>
        <v>51</v>
      </c>
      <c r="AG27" s="628">
        <f>SUM(AG23:AG26)</f>
        <v>59</v>
      </c>
    </row>
    <row r="28" spans="17:33" ht="25.5" customHeight="1" x14ac:dyDescent="0.3">
      <c r="Q28" s="104"/>
      <c r="R28" s="104"/>
      <c r="S28" s="104"/>
      <c r="T28" s="104"/>
      <c r="U28" s="104"/>
      <c r="W28" s="925" t="s">
        <v>18</v>
      </c>
      <c r="X28" s="926"/>
      <c r="Y28" s="633" t="s">
        <v>250</v>
      </c>
      <c r="Z28" s="645">
        <f>(AF33/AF37)*100</f>
        <v>59.090909090909093</v>
      </c>
      <c r="AA28" s="645">
        <f>(AG33/AG37)*100</f>
        <v>54.883720930232563</v>
      </c>
      <c r="AC28" s="953" t="s">
        <v>17</v>
      </c>
      <c r="AD28" s="922"/>
      <c r="AE28" s="508" t="s">
        <v>250</v>
      </c>
      <c r="AF28" s="631">
        <v>45</v>
      </c>
      <c r="AG28" s="631">
        <v>45</v>
      </c>
    </row>
    <row r="29" spans="17:33" x14ac:dyDescent="0.3">
      <c r="Q29" s="236"/>
      <c r="R29" s="104"/>
      <c r="S29" s="104"/>
      <c r="T29" s="104"/>
      <c r="U29" s="104"/>
      <c r="W29" s="927"/>
      <c r="X29" s="928"/>
      <c r="Y29" s="224" t="s">
        <v>251</v>
      </c>
      <c r="Z29" s="645">
        <f>(AF34/AF37)*100</f>
        <v>32.272727272727273</v>
      </c>
      <c r="AA29" s="645">
        <f>(AG34/AG37)*100</f>
        <v>31.627906976744185</v>
      </c>
      <c r="AC29" s="953"/>
      <c r="AD29" s="922"/>
      <c r="AE29" s="492" t="s">
        <v>251</v>
      </c>
      <c r="AF29" s="632">
        <v>38</v>
      </c>
      <c r="AG29" s="632">
        <v>38</v>
      </c>
    </row>
    <row r="30" spans="17:33" x14ac:dyDescent="0.3">
      <c r="W30" s="927"/>
      <c r="X30" s="928"/>
      <c r="Y30" s="633" t="s">
        <v>252</v>
      </c>
      <c r="Z30" s="645">
        <f>(AF35/AF37)*100</f>
        <v>8.1818181818181817</v>
      </c>
      <c r="AA30" s="645">
        <f>(AG35/AG37)*100</f>
        <v>12.558139534883722</v>
      </c>
      <c r="AC30" s="953"/>
      <c r="AD30" s="922"/>
      <c r="AE30" s="508" t="s">
        <v>252</v>
      </c>
      <c r="AF30" s="632">
        <v>27</v>
      </c>
      <c r="AG30" s="632">
        <v>27</v>
      </c>
    </row>
    <row r="31" spans="17:33" x14ac:dyDescent="0.3">
      <c r="W31" s="929"/>
      <c r="X31" s="930"/>
      <c r="Y31" s="635" t="s">
        <v>253</v>
      </c>
      <c r="Z31" s="645">
        <f>(AF36/AF37)*100</f>
        <v>0.45454545454545453</v>
      </c>
      <c r="AA31" s="645">
        <f>(AG36/AG37)*100</f>
        <v>0.93023255813953487</v>
      </c>
      <c r="AC31" s="953"/>
      <c r="AD31" s="922"/>
      <c r="AE31" s="489" t="s">
        <v>253</v>
      </c>
      <c r="AF31" s="631">
        <v>0</v>
      </c>
      <c r="AG31" s="631">
        <v>0</v>
      </c>
    </row>
    <row r="32" spans="17:33" ht="25.5" customHeight="1" x14ac:dyDescent="0.3">
      <c r="W32" s="989" t="s">
        <v>21</v>
      </c>
      <c r="X32" s="1004"/>
      <c r="Y32" s="484" t="s">
        <v>250</v>
      </c>
      <c r="Z32" s="646">
        <f>(AF38/AF42)*100</f>
        <v>55.844155844155843</v>
      </c>
      <c r="AA32" s="646">
        <f>(AG38/AG42)*100</f>
        <v>19.696969696969695</v>
      </c>
      <c r="AC32" s="954"/>
      <c r="AD32" s="924"/>
      <c r="AE32" s="489" t="s">
        <v>35</v>
      </c>
      <c r="AF32" s="631">
        <f>SUM(AF28:AF31)</f>
        <v>110</v>
      </c>
      <c r="AG32" s="631">
        <f>SUM(AG28:AG31)</f>
        <v>110</v>
      </c>
    </row>
    <row r="33" spans="23:33" x14ac:dyDescent="0.3">
      <c r="W33" s="989"/>
      <c r="X33" s="1004"/>
      <c r="Y33" s="496" t="s">
        <v>251</v>
      </c>
      <c r="Z33" s="646">
        <f>(AF39/AF42)*100</f>
        <v>26.623376623376622</v>
      </c>
      <c r="AA33" s="646">
        <f>(AG39/AG42)*100</f>
        <v>28.787878787878789</v>
      </c>
      <c r="AC33" s="925" t="s">
        <v>18</v>
      </c>
      <c r="AD33" s="926"/>
      <c r="AE33" s="633" t="s">
        <v>250</v>
      </c>
      <c r="AF33" s="634">
        <v>130</v>
      </c>
      <c r="AG33" s="634">
        <v>118</v>
      </c>
    </row>
    <row r="34" spans="23:33" x14ac:dyDescent="0.3">
      <c r="W34" s="989"/>
      <c r="X34" s="1004"/>
      <c r="Y34" s="484" t="s">
        <v>252</v>
      </c>
      <c r="Z34" s="646">
        <f>(AF40/AF42)*100</f>
        <v>17.532467532467532</v>
      </c>
      <c r="AA34" s="646">
        <f>(AG40/AG42)*100</f>
        <v>51.515151515151516</v>
      </c>
      <c r="AC34" s="927"/>
      <c r="AD34" s="928"/>
      <c r="AE34" s="224" t="s">
        <v>251</v>
      </c>
      <c r="AF34" s="427">
        <v>71</v>
      </c>
      <c r="AG34" s="427">
        <v>68</v>
      </c>
    </row>
    <row r="35" spans="23:33" x14ac:dyDescent="0.3">
      <c r="W35" s="989"/>
      <c r="X35" s="1004"/>
      <c r="Y35" s="496" t="s">
        <v>253</v>
      </c>
      <c r="Z35" s="646">
        <f>(AF41/AF42)*100</f>
        <v>0</v>
      </c>
      <c r="AA35" s="646">
        <f>(AG41/AG42)*100</f>
        <v>0</v>
      </c>
      <c r="AC35" s="927"/>
      <c r="AD35" s="928"/>
      <c r="AE35" s="633" t="s">
        <v>252</v>
      </c>
      <c r="AF35" s="634">
        <v>18</v>
      </c>
      <c r="AG35" s="634">
        <v>27</v>
      </c>
    </row>
    <row r="36" spans="23:33" x14ac:dyDescent="0.3">
      <c r="W36" s="679" t="s">
        <v>172</v>
      </c>
      <c r="X36" s="1096"/>
      <c r="Y36" s="647" t="s">
        <v>250</v>
      </c>
      <c r="Z36" s="648">
        <f>(Z32+Z28+Z24+Z20+Z16+Z12+Z8)/7</f>
        <v>48.129711185173377</v>
      </c>
      <c r="AA36" s="648">
        <f t="shared" ref="Z36:AA39" si="1">(AA32+AA28+AA24+AA20+AA16+AA12+AA8)/7</f>
        <v>42.602932956495415</v>
      </c>
      <c r="AC36" s="927"/>
      <c r="AD36" s="928"/>
      <c r="AE36" s="635" t="s">
        <v>253</v>
      </c>
      <c r="AF36" s="636">
        <v>1</v>
      </c>
      <c r="AG36" s="636">
        <v>2</v>
      </c>
    </row>
    <row r="37" spans="23:33" x14ac:dyDescent="0.3">
      <c r="W37" s="670"/>
      <c r="X37" s="1097"/>
      <c r="Y37" s="649" t="s">
        <v>251</v>
      </c>
      <c r="Z37" s="650">
        <f t="shared" si="1"/>
        <v>32.381668751416655</v>
      </c>
      <c r="AA37" s="648">
        <f t="shared" si="1"/>
        <v>31.704025886273207</v>
      </c>
      <c r="AC37" s="929"/>
      <c r="AD37" s="930"/>
      <c r="AE37" s="635" t="s">
        <v>35</v>
      </c>
      <c r="AF37" s="636">
        <f>SUM(AF33:AF36)</f>
        <v>220</v>
      </c>
      <c r="AG37" s="636">
        <f>SUM(AG33:AG36)</f>
        <v>215</v>
      </c>
    </row>
    <row r="38" spans="23:33" x14ac:dyDescent="0.3">
      <c r="W38" s="670"/>
      <c r="X38" s="1097"/>
      <c r="Y38" s="649" t="s">
        <v>252</v>
      </c>
      <c r="Z38" s="650">
        <f t="shared" si="1"/>
        <v>19.309399284189201</v>
      </c>
      <c r="AA38" s="648">
        <f t="shared" si="1"/>
        <v>25.315950547582638</v>
      </c>
      <c r="AC38" s="987" t="s">
        <v>21</v>
      </c>
      <c r="AD38" s="1003"/>
      <c r="AE38" s="484" t="s">
        <v>250</v>
      </c>
      <c r="AF38" s="637">
        <v>86</v>
      </c>
      <c r="AG38" s="637">
        <v>26</v>
      </c>
    </row>
    <row r="39" spans="23:33" x14ac:dyDescent="0.3">
      <c r="W39" s="671"/>
      <c r="X39" s="1094"/>
      <c r="Y39" s="638" t="s">
        <v>253</v>
      </c>
      <c r="Z39" s="650">
        <f>(Z35+Z31+Z27+Z23+Z19+Z15+Z11)/7</f>
        <v>0.17922077922077922</v>
      </c>
      <c r="AA39" s="648">
        <f t="shared" si="1"/>
        <v>0.37709060964874919</v>
      </c>
      <c r="AC39" s="989"/>
      <c r="AD39" s="1004"/>
      <c r="AE39" s="496" t="s">
        <v>251</v>
      </c>
      <c r="AF39" s="435">
        <v>41</v>
      </c>
      <c r="AG39" s="435">
        <v>38</v>
      </c>
    </row>
    <row r="40" spans="23:33" x14ac:dyDescent="0.3">
      <c r="AC40" s="989"/>
      <c r="AD40" s="1004"/>
      <c r="AE40" s="484" t="s">
        <v>252</v>
      </c>
      <c r="AF40" s="637">
        <v>27</v>
      </c>
      <c r="AG40" s="637">
        <v>68</v>
      </c>
    </row>
    <row r="41" spans="23:33" x14ac:dyDescent="0.3">
      <c r="AC41" s="989"/>
      <c r="AD41" s="1004"/>
      <c r="AE41" s="496" t="s">
        <v>253</v>
      </c>
      <c r="AF41" s="435">
        <v>0</v>
      </c>
      <c r="AG41" s="435">
        <v>0</v>
      </c>
    </row>
    <row r="42" spans="23:33" x14ac:dyDescent="0.3">
      <c r="AC42" s="991"/>
      <c r="AD42" s="1005"/>
      <c r="AE42" s="484" t="s">
        <v>35</v>
      </c>
      <c r="AF42" s="637">
        <f>SUM(AF38:AF41)</f>
        <v>154</v>
      </c>
      <c r="AG42" s="637">
        <f>SUM(AG38:AG41)</f>
        <v>132</v>
      </c>
    </row>
    <row r="43" spans="23:33" x14ac:dyDescent="0.3">
      <c r="AC43" s="679" t="s">
        <v>172</v>
      </c>
      <c r="AD43" s="1096"/>
      <c r="AE43" s="638" t="s">
        <v>250</v>
      </c>
      <c r="AF43" s="639">
        <f t="shared" ref="AF43:AG46" si="2">(AF38+AF33+AF28+AF23+AF18+AF13+AF8)/7</f>
        <v>62</v>
      </c>
      <c r="AG43" s="639">
        <f t="shared" si="2"/>
        <v>51.857142857142854</v>
      </c>
    </row>
    <row r="44" spans="23:33" x14ac:dyDescent="0.3">
      <c r="AC44" s="670"/>
      <c r="AD44" s="1097"/>
      <c r="AE44" s="638" t="s">
        <v>251</v>
      </c>
      <c r="AF44" s="639">
        <f t="shared" si="2"/>
        <v>40.428571428571431</v>
      </c>
      <c r="AG44" s="639">
        <f t="shared" si="2"/>
        <v>38</v>
      </c>
    </row>
    <row r="45" spans="23:33" x14ac:dyDescent="0.3">
      <c r="AC45" s="670"/>
      <c r="AD45" s="1097"/>
      <c r="AE45" s="638" t="s">
        <v>252</v>
      </c>
      <c r="AF45" s="639">
        <f t="shared" si="2"/>
        <v>22.714285714285715</v>
      </c>
      <c r="AG45" s="639">
        <f t="shared" si="2"/>
        <v>29.714285714285715</v>
      </c>
    </row>
    <row r="46" spans="23:33" x14ac:dyDescent="0.3">
      <c r="AC46" s="670"/>
      <c r="AD46" s="1097"/>
      <c r="AE46" s="638" t="s">
        <v>253</v>
      </c>
      <c r="AF46" s="639">
        <f t="shared" si="2"/>
        <v>0.2857142857142857</v>
      </c>
      <c r="AG46" s="639">
        <f t="shared" si="2"/>
        <v>0.5714285714285714</v>
      </c>
    </row>
    <row r="47" spans="23:33" x14ac:dyDescent="0.3">
      <c r="AC47" s="671"/>
      <c r="AD47" s="1094"/>
      <c r="AE47" s="638" t="s">
        <v>35</v>
      </c>
      <c r="AF47" s="639">
        <f>SUM(AF43:AF46)</f>
        <v>125.42857142857143</v>
      </c>
      <c r="AG47" s="639">
        <f>SUM(AG43:AG46)</f>
        <v>120.14285714285715</v>
      </c>
    </row>
  </sheetData>
  <mergeCells count="45">
    <mergeCell ref="AC43:AD47"/>
    <mergeCell ref="W28:X31"/>
    <mergeCell ref="W32:X35"/>
    <mergeCell ref="W36:X39"/>
    <mergeCell ref="AC8:AD12"/>
    <mergeCell ref="AC13:AD17"/>
    <mergeCell ref="AC18:AD22"/>
    <mergeCell ref="AC23:AD27"/>
    <mergeCell ref="AC28:AD32"/>
    <mergeCell ref="AC33:AD37"/>
    <mergeCell ref="AC38:AD42"/>
    <mergeCell ref="W20:X23"/>
    <mergeCell ref="W24:X27"/>
    <mergeCell ref="AE6:AG6"/>
    <mergeCell ref="W8:X11"/>
    <mergeCell ref="W12:X15"/>
    <mergeCell ref="W16:X19"/>
    <mergeCell ref="Y6:AA6"/>
    <mergeCell ref="Q18:R19"/>
    <mergeCell ref="Q20:R21"/>
    <mergeCell ref="Q22:R23"/>
    <mergeCell ref="Q24:R25"/>
    <mergeCell ref="Q26:R27"/>
    <mergeCell ref="H16:I16"/>
    <mergeCell ref="S6:U6"/>
    <mergeCell ref="Q8:R9"/>
    <mergeCell ref="Q10:R11"/>
    <mergeCell ref="Q12:R13"/>
    <mergeCell ref="Q14:R15"/>
    <mergeCell ref="Q16:R17"/>
    <mergeCell ref="L6:N6"/>
    <mergeCell ref="H13:K13"/>
    <mergeCell ref="H14:K14"/>
    <mergeCell ref="H15:K15"/>
    <mergeCell ref="H8:K8"/>
    <mergeCell ref="H9:K9"/>
    <mergeCell ref="H10:K10"/>
    <mergeCell ref="H11:K11"/>
    <mergeCell ref="H12:K12"/>
    <mergeCell ref="B12:C12"/>
    <mergeCell ref="D6:F6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horizontalDpi="0" verticalDpi="0" r:id="rId1"/>
  <ignoredErrors>
    <ignoredError sqref="Z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661b91-8de8-46fe-92c3-c1bbdbb3a9c2">
      <Terms xmlns="http://schemas.microsoft.com/office/infopath/2007/PartnerControls"/>
    </lcf76f155ced4ddcb4097134ff3c332f>
    <TaxCatchAll xmlns="d7a72ff6-be9b-4ce2-a2c8-491815ca9bc2" xsi:nil="true"/>
  </documentManagement>
</p:properties>
</file>

<file path=customXml/itemProps1.xml><?xml version="1.0" encoding="utf-8"?>
<ds:datastoreItem xmlns:ds="http://schemas.openxmlformats.org/officeDocument/2006/customXml" ds:itemID="{440EB4CA-811A-4449-A95F-4F74A4E7D2D4}"/>
</file>

<file path=customXml/itemProps2.xml><?xml version="1.0" encoding="utf-8"?>
<ds:datastoreItem xmlns:ds="http://schemas.openxmlformats.org/officeDocument/2006/customXml" ds:itemID="{5106F6C5-54FF-46F9-9AB8-67BEE43D5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186E37-3680-47CC-8D3D-2DD767AABE57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97661b91-8de8-46fe-92c3-c1bbdbb3a9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Resultado</vt:lpstr>
      <vt:lpstr>Realização</vt:lpstr>
      <vt:lpstr>A1_Equipa Multidisciplinar</vt:lpstr>
      <vt:lpstr>A2_Viva as Férias</vt:lpstr>
      <vt:lpstr>A3_Observatorio</vt:lpstr>
      <vt:lpstr>A4_Educação 5.0</vt:lpstr>
      <vt:lpstr>A5_Hora de Programar</vt:lpstr>
      <vt:lpstr>A6_Hora de Experimentar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GriFo</dc:creator>
  <cp:lastModifiedBy>Hidelbrando Rodrigues</cp:lastModifiedBy>
  <dcterms:created xsi:type="dcterms:W3CDTF">2022-02-14T15:47:14Z</dcterms:created>
  <dcterms:modified xsi:type="dcterms:W3CDTF">2022-06-14T15:57:27Z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0x01010030B483FDC34A9242854ACB5FED7CC73A</vt:lpwstr>
  </property>
</Properties>
</file>